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mensional Report" sheetId="1" state="visible" r:id="rId3"/>
    <sheet name="Cpk Analysis" sheetId="2" state="visible" r:id="rId4"/>
    <sheet name="Blank Template" sheetId="3" state="visible" r:id="rId5"/>
    <sheet name="Formula Guide" sheetId="4" state="visible" r:id="rId6"/>
    <sheet name="GD&amp;T Reference" sheetId="5" state="visible" r:id="rId7"/>
    <sheet name="Instruction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<sst xmlns="http://schemas.openxmlformats.org/spreadsheetml/2006/main" count="355" uniqueCount="291">
  <si>
    <t xml:space="preserve">ZENTIOR  ·  DIMENSIONAL INSPECTION REPORT</t>
  </si>
  <si>
    <t xml:space="preserve">Production Part Approval Process (PPAP)  |  IATF 16949 Aligned  |  Auto-Calculating Tolerance Fields  |  Cpk Analysis</t>
  </si>
  <si>
    <t xml:space="preserve">Part Name:</t>
  </si>
  <si>
    <t xml:space="preserve">Part Number:</t>
  </si>
  <si>
    <t xml:space="preserve">Customer:</t>
  </si>
  <si>
    <t xml:space="preserve">Drawing No:</t>
  </si>
  <si>
    <t xml:space="preserve">Revision:</t>
  </si>
  <si>
    <t xml:space="preserve">Material:</t>
  </si>
  <si>
    <t xml:space="preserve">Supplier:</t>
  </si>
  <si>
    <t xml:space="preserve">Date:</t>
  </si>
  <si>
    <t xml:space="preserve">Inspector:</t>
  </si>
  <si>
    <t xml:space="preserve">PPAP Level:</t>
  </si>
  <si>
    <t xml:space="preserve">Sample Qty:</t>
  </si>
  <si>
    <t xml:space="preserve">Op. No.:</t>
  </si>
  <si>
    <t xml:space="preserve">Equipment:</t>
  </si>
  <si>
    <t xml:space="preserve">Balloon
#</t>
  </si>
  <si>
    <t xml:space="preserve">Characteristic / Feature Name</t>
  </si>
  <si>
    <t xml:space="preserve">Nominal
(mm)</t>
  </si>
  <si>
    <t xml:space="preserve">USL
(mm)</t>
  </si>
  <si>
    <t xml:space="preserve">LSL
(mm)</t>
  </si>
  <si>
    <t xml:space="preserve">Tol +</t>
  </si>
  <si>
    <t xml:space="preserve">Tol −</t>
  </si>
  <si>
    <t xml:space="preserve">S1</t>
  </si>
  <si>
    <t xml:space="preserve">S2</t>
  </si>
  <si>
    <t xml:space="preserve">S3</t>
  </si>
  <si>
    <t xml:space="preserve">S4</t>
  </si>
  <si>
    <t xml:space="preserve">S5</t>
  </si>
  <si>
    <t xml:space="preserve">S6</t>
  </si>
  <si>
    <t xml:space="preserve">S7</t>
  </si>
  <si>
    <t xml:space="preserve">S8</t>
  </si>
  <si>
    <t xml:space="preserve">S9</t>
  </si>
  <si>
    <t xml:space="preserve">S10</t>
  </si>
  <si>
    <t xml:space="preserve">Mean
(mm)</t>
  </si>
  <si>
    <t xml:space="preserve">Range</t>
  </si>
  <si>
    <t xml:space="preserve">Cpk</t>
  </si>
  <si>
    <t xml:space="preserve">Status</t>
  </si>
  <si>
    <t xml:space="preserve">Notes / Ref</t>
  </si>
  <si>
    <t xml:space="preserve">◀  Sample Measurements (S1 – S10)  ▶</t>
  </si>
  <si>
    <t xml:space="preserve">Overall Length</t>
  </si>
  <si>
    <t xml:space="preserve">Overall Width</t>
  </si>
  <si>
    <t xml:space="preserve">Overall Height ◆</t>
  </si>
  <si>
    <t xml:space="preserve">Bore Diameter Ø12 ◆</t>
  </si>
  <si>
    <t xml:space="preserve">Bore Depth</t>
  </si>
  <si>
    <t xml:space="preserve">Thread M8×1.25 Pitch Dia.</t>
  </si>
  <si>
    <t xml:space="preserve">Thread M8 Depth</t>
  </si>
  <si>
    <t xml:space="preserve">Radius R5 Fillet</t>
  </si>
  <si>
    <t xml:space="preserve">Chamfer 2×45°</t>
  </si>
  <si>
    <t xml:space="preserve">Hole Pattern PCD Ø60</t>
  </si>
  <si>
    <t xml:space="preserve">Hole Ø6.5 (×4 holes)</t>
  </si>
  <si>
    <t xml:space="preserve">Flatness ⊟ 0.05 ◆</t>
  </si>
  <si>
    <t xml:space="preserve">Parallelism ∥ 0.08 ref A</t>
  </si>
  <si>
    <t xml:space="preserve">Perpendicularity ⊥ 0.06 ref A</t>
  </si>
  <si>
    <t xml:space="preserve">Roundness ○ 0.010 Bore</t>
  </si>
  <si>
    <t xml:space="preserve">Cylindricity ⌀ 0.012 Bore ◆</t>
  </si>
  <si>
    <t xml:space="preserve">Position ⊕ Ø0.1 Holes ◆</t>
  </si>
  <si>
    <t xml:space="preserve">True Position X-Datum</t>
  </si>
  <si>
    <t xml:space="preserve">Surface Roughness Ra 0.8 ◆</t>
  </si>
  <si>
    <t xml:space="preserve">Surface Roughness Rz 6.3</t>
  </si>
  <si>
    <t xml:space="preserve">Slot Width</t>
  </si>
  <si>
    <t xml:space="preserve">Slot Depth</t>
  </si>
  <si>
    <t xml:space="preserve">Boss Height ◆</t>
  </si>
  <si>
    <t xml:space="preserve">Draft Angle 3°</t>
  </si>
  <si>
    <t xml:space="preserve">Wall Thickness Min 2.5</t>
  </si>
  <si>
    <t xml:space="preserve">Snap Hook Gap ◆</t>
  </si>
  <si>
    <t xml:space="preserve">2× samples below LSL — check tool wear</t>
  </si>
  <si>
    <t xml:space="preserve">SUMMARY</t>
  </si>
  <si>
    <t xml:space="preserve">PASS Marginal:</t>
  </si>
  <si>
    <t xml:space="preserve">WARN Low Cpk:</t>
  </si>
  <si>
    <t xml:space="preserve">FAIL count:</t>
  </si>
  <si>
    <t xml:space="preserve">Total Chars:</t>
  </si>
  <si>
    <t xml:space="preserve">26</t>
  </si>
  <si>
    <t xml:space="preserve">Overall Result:</t>
  </si>
  <si>
    <t xml:space="preserve">Inspector Signature:</t>
  </si>
  <si>
    <t xml:space="preserve">Quality Engineer:</t>
  </si>
  <si>
    <t xml:space="preserve">Approved By:</t>
  </si>
  <si>
    <t xml:space="preserve">Customer Signature:</t>
  </si>
  <si>
    <t xml:space="preserve">◆ Critical / Special Characteristic</t>
  </si>
  <si>
    <t xml:space="preserve">S = Submit</t>
  </si>
  <si>
    <t xml:space="preserve">R = Retain</t>
  </si>
  <si>
    <t xml:space="preserve">Cpk ≥ 1.67 Capable</t>
  </si>
  <si>
    <t xml:space="preserve">1.33-1.67 Marginal</t>
  </si>
  <si>
    <t xml:space="preserve">Cpk &lt; 1.33 Not Capable</t>
  </si>
  <si>
    <t xml:space="preserve">Blue = Nominal (Input)</t>
  </si>
  <si>
    <t xml:space="preserve">ZENTIOR  ·  CPK PROCESS CAPABILITY ANALYSIS</t>
  </si>
  <si>
    <t xml:space="preserve">Auto-populates from Dimensional Report  |  Cpk / Ppk  |  Control Limits  |  Process Sigma</t>
  </si>
  <si>
    <t xml:space="preserve">#</t>
  </si>
  <si>
    <t xml:space="preserve">Characteristic</t>
  </si>
  <si>
    <t xml:space="preserve">Nominal</t>
  </si>
  <si>
    <t xml:space="preserve">USL</t>
  </si>
  <si>
    <t xml:space="preserve">LSL</t>
  </si>
  <si>
    <t xml:space="preserve">Mean</t>
  </si>
  <si>
    <t xml:space="preserve">Std Dev (σ)</t>
  </si>
  <si>
    <t xml:space="preserve">Action Required</t>
  </si>
  <si>
    <t xml:space="preserve">ZENTIOR  ·  DIMENSIONAL REPORT — BLANK TEMPLATE</t>
  </si>
  <si>
    <t xml:space="preserve">Ready to use  |  Enter Nominal, USL, LSL and sample measurements  |  All formulas auto-calculate</t>
  </si>
  <si>
    <t xml:space="preserve">ZENTIOR  ·  FORMULA &amp; CALCULATION REFERENCE</t>
  </si>
  <si>
    <t xml:space="preserve">How every auto-calculating field works  |  Cpk / Ppk explained  |  Tolerance formulas  |  Pass/Fail logic</t>
  </si>
  <si>
    <t xml:space="preserve">Formula / Field</t>
  </si>
  <si>
    <t xml:space="preserve">Calculation &amp; Logic</t>
  </si>
  <si>
    <t xml:space="preserve">When / How to Use</t>
  </si>
  <si>
    <t xml:space="preserve">TOLERANCE FIELDS</t>
  </si>
  <si>
    <t xml:space="preserve">Tolerance + (USL−Nominal)</t>
  </si>
  <si>
    <t xml:space="preserve">USL − Nominal
Example: USL=12.018, Nom=12.000 → Tol+ = +0.018</t>
  </si>
  <si>
    <t xml:space="preserve">Auto-calculated. Shows how much above nominal is allowed. Blue = hardcoded input, italic = auto-formula.</t>
  </si>
  <si>
    <t xml:space="preserve">Tolerance − (LSL−Nominal)</t>
  </si>
  <si>
    <t xml:space="preserve">LSL − Nominal
Example: LSL=11.982, Nom=12.000 → Tol− = −0.018</t>
  </si>
  <si>
    <t xml:space="preserve">Auto-calculated. Negative value = below nominal. Symmetric if |Tol+|=|Tol−|.</t>
  </si>
  <si>
    <t xml:space="preserve">Bilateral Tolerance</t>
  </si>
  <si>
    <t xml:space="preserve">Total band = USL − LSL
Example: 12.018−11.982 = 0.036 total band</t>
  </si>
  <si>
    <t xml:space="preserve">Enter nominal, USL, and LSL. Tolerance fields auto-fill. Never enter tolerances directly.</t>
  </si>
  <si>
    <t xml:space="preserve">Unilateral Tolerance</t>
  </si>
  <si>
    <t xml:space="preserve">Set LSL=0 for one-sided (e.g., flatness, roundness, Ra)
Nominal=0, USL=0.050, LSL=0</t>
  </si>
  <si>
    <t xml:space="preserve">Used for GD&amp;T form tolerances where only an upper bound exists.</t>
  </si>
  <si>
    <t xml:space="preserve">MEAN &amp; RANGE</t>
  </si>
  <si>
    <t xml:space="preserve">Mean (X̄)</t>
  </si>
  <si>
    <t xml:space="preserve">AVERAGE(S1:S10)
arithmetic mean of all sample measurements</t>
  </si>
  <si>
    <t xml:space="preserve">Auto-calculated from sample columns. Should be close to Nominal for centred process.</t>
  </si>
  <si>
    <t xml:space="preserve">Range (R)</t>
  </si>
  <si>
    <t xml:space="preserve">MAX(S1:S10) − MIN(S1:S10)
Spread of all sample measurements in the subgroup</t>
  </si>
  <si>
    <t xml:space="preserve">Tracks within-sample variation. High range = unstable process or measurement system issue.</t>
  </si>
  <si>
    <t xml:space="preserve">Std Deviation (σ)</t>
  </si>
  <si>
    <t xml:space="preserve">STDEV(S1:S10)
Sample standard deviation (n−1 denominator)</t>
  </si>
  <si>
    <t xml:space="preserve">Used in Cpk calculation. Low σ = consistent process. Target: σ &lt; (USL−LSL)/6 for Cpk ≥ 1.0</t>
  </si>
  <si>
    <t xml:space="preserve">CPK PROCESS CAPABILITY</t>
  </si>
  <si>
    <t xml:space="preserve">Cpk Definition</t>
  </si>
  <si>
    <t xml:space="preserve">Cpk = MIN(CPU, CPL)
CPU = (USL − X̄) / (3σ)
CPL = (X̄ − LSL) / (3σ)</t>
  </si>
  <si>
    <t xml:space="preserve">Measures how well the process fits within tolerance, accounting for both spread AND centering. Always use Cpk for PPAP.</t>
  </si>
  <si>
    <t xml:space="preserve">Cpk ≥ 1.67</t>
  </si>
  <si>
    <t xml:space="preserve">Process is capable — IATF 16949 requirement for special characteristics at PPAP</t>
  </si>
  <si>
    <t xml:space="preserve">Target for all ◆ Critical/Special characteristics. Customer may require Cpk ≥ 2.00 for safety items.</t>
  </si>
  <si>
    <t xml:space="preserve">Cpk 1.33–1.67</t>
  </si>
  <si>
    <t xml:space="preserve">Process is marginally capable — acceptable for standard characteristics</t>
  </si>
  <si>
    <t xml:space="preserve">May pass initial PPAP but monitoring required. Add to SPC control plan. Target improvement.</t>
  </si>
  <si>
    <t xml:space="preserve">Cpk &lt; 1.33</t>
  </si>
  <si>
    <t xml:space="preserve">Process not capable — corrective action mandatory before PPAP can be approved</t>
  </si>
  <si>
    <t xml:space="preserve">Must raise process improvement action. Submit with deviation/waiver + corrective action plan.</t>
  </si>
  <si>
    <t xml:space="preserve">Cpk vs Ppk</t>
  </si>
  <si>
    <t xml:space="preserve">Cpk = short-term (within subgroup). Ppk = long-term (overall population).
For PPAP initial study, Cpk is standard.</t>
  </si>
  <si>
    <t xml:space="preserve">Ppk = MIN((USL−X̄),(X̄−LSL)) / (3×overall σ). Calculate Ppk for longer production runs.</t>
  </si>
  <si>
    <t xml:space="preserve">Why MIN(CPU,CPL)?</t>
  </si>
  <si>
    <t xml:space="preserve">CPU measures distance to upper limit; CPL to lower limit.
Cpk = the WORST case (closest wall).</t>
  </si>
  <si>
    <t xml:space="preserve">A process centred between limits has Cpk = Cp. A shifted process has Cpk &lt; Cp. Target: mean = nominal.</t>
  </si>
  <si>
    <t xml:space="preserve">PASS / FAIL LOGIC</t>
  </si>
  <si>
    <t xml:space="preserve">FAIL – Over USL</t>
  </si>
  <si>
    <t xml:space="preserve">Any sample &gt; USL → FAIL regardless of Cpk</t>
  </si>
  <si>
    <t xml:space="preserve">Check for tool wear (trending up), fixture error, or measurement system issue.</t>
  </si>
  <si>
    <t xml:space="preserve">FAIL – Under LSL</t>
  </si>
  <si>
    <t xml:space="preserve">Any sample &lt; LSL → FAIL regardless of Cpk</t>
  </si>
  <si>
    <t xml:space="preserve">Check for material removal variation, deflection under clamping, or measurement error.</t>
  </si>
  <si>
    <t xml:space="preserve">PASS – Capable</t>
  </si>
  <si>
    <t xml:space="preserve">No OOT samples AND Cpk ≥ 1.67</t>
  </si>
  <si>
    <t xml:space="preserve">Ideal result for PPAP. Customer can approve Level 3 submission.</t>
  </si>
  <si>
    <t xml:space="preserve">PASS – Marginal</t>
  </si>
  <si>
    <t xml:space="preserve">No OOT samples AND 1.33 ≤ Cpk &lt; 1.67</t>
  </si>
  <si>
    <t xml:space="preserve">Include in submission with note. Discuss SPC monitoring plan with customer.</t>
  </si>
  <si>
    <t xml:space="preserve">WARN – Low Cpk</t>
  </si>
  <si>
    <t xml:space="preserve">No OOT samples BUT Cpk &lt; 1.33</t>
  </si>
  <si>
    <t xml:space="preserve">Process variation too high. Raise improvement action. Submit only with customer deviation approval.</t>
  </si>
  <si>
    <t xml:space="preserve">GD&amp;T MEASUREMENT TIPS</t>
  </si>
  <si>
    <t xml:space="preserve">Flatness ⊟</t>
  </si>
  <si>
    <t xml:space="preserve">Measure with CMM surface scan or dial indicator + granite surface plate.
LSL always = 0</t>
  </si>
  <si>
    <t xml:space="preserve">Scan minimum 9 points across full surface. Report as deviation from ideal plane.</t>
  </si>
  <si>
    <t xml:space="preserve">Cylindricity ⌀</t>
  </si>
  <si>
    <t xml:space="preserve">CMM roundness scan at ≥3 cross-sections + straightness measurement</t>
  </si>
  <si>
    <t xml:space="preserve">Higher complexity than roundness. Use dedicated roundness tester or CMM rotary axis.</t>
  </si>
  <si>
    <t xml:space="preserve">True Position ⊕</t>
  </si>
  <si>
    <t xml:space="preserve">CMM measures actual X,Y coordinates vs nominal. Position = 2× √((ΔX²+ΔY²))
LSL=0</t>
  </si>
  <si>
    <t xml:space="preserve">Report as diameter of tolerance zone, not ± deviation. Always reference to datum scheme on drawing.</t>
  </si>
  <si>
    <t xml:space="preserve">Runout ↗</t>
  </si>
  <si>
    <t xml:space="preserve">Rotate part on datum axis; measure total indicator reading (TIR) with dial gauge</t>
  </si>
  <si>
    <t xml:space="preserve">Total runout = worst-case TIR across full feature. Circular runout = worst TIR at single cross-section.</t>
  </si>
  <si>
    <t xml:space="preserve">Surface Roughness Ra</t>
  </si>
  <si>
    <t xml:space="preserve">Profilometer (contact or optical). Multiple traces perpendicular to machining direction</t>
  </si>
  <si>
    <t xml:space="preserve">Ra = arithmetic mean deviation. Rz = average of 5 highest peaks to 5 lowest valleys. Report both if drawing specifies.</t>
  </si>
  <si>
    <t xml:space="preserve">HOW TO COMPLETE THE REPORT</t>
  </si>
  <si>
    <t xml:space="preserve">Step 1 — Header</t>
  </si>
  <si>
    <t xml:space="preserve">Fill in Part Name, Part No., Drawing No., Revision, Customer, PPAP Level, Inspector, Date</t>
  </si>
  <si>
    <t xml:space="preserve">Use the Blank Template tab for new parts. Copy this tab for each new production part number.</t>
  </si>
  <si>
    <t xml:space="preserve">Step 2 — Balloon Drawing</t>
  </si>
  <si>
    <t xml:space="preserve">Number each dimension on the engineering drawing to match Balloon # column</t>
  </si>
  <si>
    <t xml:space="preserve">Use the same balloon numbers consistently across PPAP documents (PFMEA, Control Plan, CMM report).</t>
  </si>
  <si>
    <t xml:space="preserve">Step 3 — Enter Nominal/USL/LSL</t>
  </si>
  <si>
    <t xml:space="preserve">Enter Nominal, USL, and LSL from the engineering drawing for each characteristic</t>
  </si>
  <si>
    <t xml:space="preserve">Tolerance ± fields auto-calculate. Blue cells = hardcoded input. Do NOT type in Tol+/Tol− or formula columns.</t>
  </si>
  <si>
    <t xml:space="preserve">Step 4 — Enter Measurements</t>
  </si>
  <si>
    <t xml:space="preserve">Enter 10 sample measurements in columns S1–S10</t>
  </si>
  <si>
    <t xml:space="preserve">Use minimum 5 samples for PPAP Level 2, 10 for Level 3. Increase to 30 for SPC initial studies.</t>
  </si>
  <si>
    <t xml:space="preserve">Step 5 — Check Status Column</t>
  </si>
  <si>
    <t xml:space="preserve">Status auto-calculates. Review all FAIL and WARN rows before submitting</t>
  </si>
  <si>
    <t xml:space="preserve">FAIL rows require corrective action before submission. WARN rows require explanation and may need waiver.</t>
  </si>
  <si>
    <t xml:space="preserve">Step 6 — Sign Off</t>
  </si>
  <si>
    <t xml:space="preserve">Inspector and Quality Engineer sign before attaching to PPAP package</t>
  </si>
  <si>
    <t xml:space="preserve">Attach completed report to PPAP submission alongside ballooned drawing and Control Plan.</t>
  </si>
  <si>
    <t xml:space="preserve">ZENTIOR  ·  GD&amp;T SYMBOL &amp; TOLERANCE REFERENCE</t>
  </si>
  <si>
    <t xml:space="preserve">ISO 1101 / ASME Y14.5  |  Form, Orientation, Location, Runout  |  How to measure each characteristic</t>
  </si>
  <si>
    <t xml:space="preserve">Symbol</t>
  </si>
  <si>
    <t xml:space="preserve">Abbrev.</t>
  </si>
  <si>
    <t xml:space="preserve">Category</t>
  </si>
  <si>
    <t xml:space="preserve">Zone Type</t>
  </si>
  <si>
    <t xml:space="preserve">What It Controls</t>
  </si>
  <si>
    <t xml:space="preserve">Measurement Method</t>
  </si>
  <si>
    <t xml:space="preserve">⊟</t>
  </si>
  <si>
    <t xml:space="preserve">Flatness</t>
  </si>
  <si>
    <t xml:space="preserve">Form</t>
  </si>
  <si>
    <t xml:space="preserve">Width</t>
  </si>
  <si>
    <t xml:space="preserve">Controls how flat a surface is — deviation from ideal plane</t>
  </si>
  <si>
    <t xml:space="preserve">CMM surface scan (≥9 points) or dial indicator on surface plate; report max deviation</t>
  </si>
  <si>
    <t xml:space="preserve">○</t>
  </si>
  <si>
    <t xml:space="preserve">Roundness / Circularity</t>
  </si>
  <si>
    <t xml:space="preserve">Diameter</t>
  </si>
  <si>
    <t xml:space="preserve">Controls circularity of a cross-section at single plane</t>
  </si>
  <si>
    <t xml:space="preserve">Roundness tester or CMM; rotate part, measure TIR at single cross-section; LSL=0</t>
  </si>
  <si>
    <t xml:space="preserve">⌀</t>
  </si>
  <si>
    <t xml:space="preserve">Cylindricity</t>
  </si>
  <si>
    <t xml:space="preserve">Controls both roundness AND straightness of a full cylinder</t>
  </si>
  <si>
    <t xml:space="preserve">CMM multi-cross-section scan or dedicated roundness machine; report combined zone; LSL=0</t>
  </si>
  <si>
    <t xml:space="preserve">—</t>
  </si>
  <si>
    <t xml:space="preserve">Straightness</t>
  </si>
  <si>
    <t xml:space="preserve">Width or Diameter</t>
  </si>
  <si>
    <t xml:space="preserve">Controls deviation of a line element from ideal straight line</t>
  </si>
  <si>
    <t xml:space="preserve">Dial indicator along axis or CMM line scan; report max deviation from best-fit line</t>
  </si>
  <si>
    <t xml:space="preserve">∥</t>
  </si>
  <si>
    <t xml:space="preserve">Parallelism</t>
  </si>
  <si>
    <t xml:space="preserve">Orientation</t>
  </si>
  <si>
    <t xml:space="preserve">Controls how parallel a surface or axis is to a datum</t>
  </si>
  <si>
    <t xml:space="preserve">CMM: measure surface/axis; compare angle to datum A; uses datum reference</t>
  </si>
  <si>
    <t xml:space="preserve">⊥</t>
  </si>
  <si>
    <t xml:space="preserve">Perpendicularity</t>
  </si>
  <si>
    <t xml:space="preserve">Controls 90° relationship to datum</t>
  </si>
  <si>
    <t xml:space="preserve">CMM or precision square + indicator; must reference datum frame; reports zone width</t>
  </si>
  <si>
    <t xml:space="preserve">∠</t>
  </si>
  <si>
    <t xml:space="preserve">Angularity</t>
  </si>
  <si>
    <t xml:space="preserve">Controls angle relationship to datum at specified angle</t>
  </si>
  <si>
    <t xml:space="preserve">CMM angle measurement or sine plate + dial indicator setup</t>
  </si>
  <si>
    <t xml:space="preserve">⊕</t>
  </si>
  <si>
    <t xml:space="preserve">True Position</t>
  </si>
  <si>
    <t xml:space="preserve">Location</t>
  </si>
  <si>
    <t xml:space="preserve">Controls location of feature (hole, boss) relative to datum</t>
  </si>
  <si>
    <t xml:space="preserve">CMM X,Y measurement: Position=2×√(ΔX²+ΔY²); always reports as Ø tolerance zone</t>
  </si>
  <si>
    <t xml:space="preserve">◎</t>
  </si>
  <si>
    <t xml:space="preserve">Concentricity</t>
  </si>
  <si>
    <t xml:space="preserve">Controls that median points of feature lie on datum axis</t>
  </si>
  <si>
    <t xml:space="preserve">CMM; deprecated in ASME Y14.5-2018 (replaced by Position or Runout)</t>
  </si>
  <si>
    <t xml:space="preserve">⊜</t>
  </si>
  <si>
    <t xml:space="preserve">Symmetry</t>
  </si>
  <si>
    <t xml:space="preserve">Controls that median plane of feature is symmetric to datum</t>
  </si>
  <si>
    <t xml:space="preserve">CMM; deprecated in ASME Y14.5-2018 (replaced by Position)</t>
  </si>
  <si>
    <t xml:space="preserve">↗</t>
  </si>
  <si>
    <t xml:space="preserve">Circular Runout</t>
  </si>
  <si>
    <t xml:space="preserve">Runout</t>
  </si>
  <si>
    <t xml:space="preserve">Controls composite of form + location at single cross-section</t>
  </si>
  <si>
    <t xml:space="preserve">Rotate part on datum axis; read TIR on indicator at single cross-section; LSL=0</t>
  </si>
  <si>
    <t xml:space="preserve">⇗</t>
  </si>
  <si>
    <t xml:space="preserve">Total Runout</t>
  </si>
  <si>
    <t xml:space="preserve">Controls composite of form + location across entire feature</t>
  </si>
  <si>
    <t xml:space="preserve">Rotate part; traverse indicator across full length; report worst TIR; LSL=0</t>
  </si>
  <si>
    <t xml:space="preserve">⌒</t>
  </si>
  <si>
    <t xml:space="preserve">Profile of a Line</t>
  </si>
  <si>
    <t xml:space="preserve">Profile</t>
  </si>
  <si>
    <t xml:space="preserve">Controls 2D cross-section profile shape relative to true profile</t>
  </si>
  <si>
    <t xml:space="preserve">CMM 2D scan of cross-section; compare to nominal CAD profile</t>
  </si>
  <si>
    <t xml:space="preserve">⌓</t>
  </si>
  <si>
    <t xml:space="preserve">Profile of a Surface</t>
  </si>
  <si>
    <t xml:space="preserve">Controls 3D surface shape relative to true profile</t>
  </si>
  <si>
    <t xml:space="preserve">CMM full 3D scan; optical scanner; compare to CAD model nominal surface</t>
  </si>
  <si>
    <t xml:space="preserve">ZENTIOR  ·  HOW TO USE THIS WORKBOOK</t>
  </si>
  <si>
    <t xml:space="preserve">Dimensional Report  |  Quick-start guide for quality engineers and CMM operators</t>
  </si>
  <si>
    <t xml:space="preserve">STEP 1 — Choose Your Starting Point</t>
  </si>
  <si>
    <t xml:space="preserve">→ Tab: Blank Template</t>
  </si>
  <si>
    <t xml:space="preserve">Go to the Blank Template tab for a clean, empty report ready for a new part number.
Go to Dimensional Report to see a fully worked example with 26 characteristics including GD&amp;T, threads, surface finish, and a deliberate FAIL.
Copy the Blank Template tab (right-click → Move or Copy) to create a report for each new part number.</t>
  </si>
  <si>
    <t xml:space="preserve">STEP 2 — Fill in the Header Block</t>
  </si>
  <si>
    <t xml:space="preserve">Fill in Part Name, Part Number, Drawing Number, Revision, Customer, PPAP Level, Inspector name, and Date.
These fields appear at the top of the sheet and on print output.</t>
  </si>
  <si>
    <t xml:space="preserve">STEP 3 — Balloon Your Drawing</t>
  </si>
  <si>
    <t xml:space="preserve">→ Tab: External</t>
  </si>
  <si>
    <t xml:space="preserve">Before entering data, balloon every dimension on the engineering drawing.
Balloon numbers must match the Balloon # column exactly.
Use the same balloon numbers in your PFMEA, Control Plan, and this report.</t>
  </si>
  <si>
    <t xml:space="preserve">STEP 4 — Enter Nominal, USL, and LSL</t>
  </si>
  <si>
    <t xml:space="preserve">Column C (BLUE) = Nominal value from drawing.
Column D (GREEN) = Upper Specification Limit (USL).
Column E (RED) = Lower Specification Limit (LSL).
For GD&amp;T form tolerances (flatness, roundness, etc.): Nominal=0, LSL=0, USL=tolerance value.
Tolerance ± columns (F and G) auto-calculate. Do NOT type in those cells.</t>
  </si>
  <si>
    <t xml:space="preserve">STEP 5 — Enter Sample Measurements</t>
  </si>
  <si>
    <t xml:space="preserve">Enter measured values in columns S1–S10 (columns H to Q).
PPAP Level 2 minimum: 5 samples. Level 3 minimum: 10 samples.
For Cpk initial studies: use 30 consecutive production parts.
Mean, Range, and Cpk auto-calculate as you type.</t>
  </si>
  <si>
    <t xml:space="preserve">STEP 6 — Review Status Column</t>
  </si>
  <si>
    <t xml:space="preserve">The Status column (U) auto-populates:
PASS – Capable = no OOT samples, Cpk ≥ 1.67
PASS – Marginal = no OOT samples, Cpk 1.33–1.67
WARN – Low Cpk = no OOT samples, Cpk &lt; 1.33 (process improvement needed)
FAIL – Over/Under = any sample outside USL/LSL
Review all non-green rows and add notes in column V before submitting.</t>
  </si>
  <si>
    <t xml:space="preserve">STEP 7 — Check Cpk Analysis Tab</t>
  </si>
  <si>
    <t xml:space="preserve">→ Tab: Cpk Analysis</t>
  </si>
  <si>
    <t xml:space="preserve">The Cpk Analysis tab auto-populates from your Dimensional Report.
It shows every characteristic's Cpk with colour coding and auto-generated action notes.
Use this tab for your internal quality review before submission.</t>
  </si>
  <si>
    <t xml:space="preserve">STEP 8 — Sign and Attach</t>
  </si>
  <si>
    <t xml:space="preserve">→ Tab: Dimensional Report</t>
  </si>
  <si>
    <t xml:space="preserve">Inspector signs the signature row at the bottom of the Dimensional Report.
Quality Engineer and Approved By fields must be completed.
Attach the completed workbook to your PPAP package alongside the ballooned drawing, Control Plan, and PFMEA.</t>
  </si>
  <si>
    <t xml:space="preserve">REFERENCE TABS</t>
  </si>
  <si>
    <t xml:space="preserve">Formula Guide — explains every auto-calculating formula in plain language.
GD&amp;T Reference — complete symbol reference with measurement methods for all GD&amp;T tolerances.
Cpk Analysis — live dashboard auto-linked to your Dimensional Report data.</t>
  </si>
  <si>
    <t xml:space="preserve">ABOUT ZENTIOR</t>
  </si>
  <si>
    <t xml:space="preserve">ZENTIOR is a Swiss industrial sourcing and quality services company headquartered in Zug, Switzerland, with a quality office in China. We provide end-to-end quality engineering support for European manufacturers sourcing precision components from Asia — including PPAP documentation packages, supplier audits, dimensional inspection, incoming inspection, and quality engineering consultancy.
If you need a fully compiled PPAP package including ballooned drawings, CMM dimensional reports, material certificates, and all 18 PPAP elements — our team can handle it.
PPAP documentation packages from CHF 490  |  zentior.ch</t>
  </si>
</sst>
</file>

<file path=xl/styles.xml><?xml version="1.0" encoding="utf-8"?>
<styleSheet xmlns="http://schemas.openxmlformats.org/spreadsheetml/2006/main">
  <numFmts count="7">
    <numFmt numFmtId="164" formatCode="General"/>
    <numFmt numFmtId="165" formatCode="0.000"/>
    <numFmt numFmtId="166" formatCode="\+0.000;\-0.000;0.000"/>
    <numFmt numFmtId="167" formatCode="0.0000"/>
    <numFmt numFmtId="168" formatCode="0.00"/>
    <numFmt numFmtId="169" formatCode="General"/>
    <numFmt numFmtId="170" formatCode="0.00000"/>
  </numFmts>
  <fonts count="40">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sz val="9"/>
      <color rgb="FFF5A97A"/>
      <name val="Arial"/>
      <family val="0"/>
      <charset val="1"/>
    </font>
    <font>
      <b val="true"/>
      <sz val="9"/>
      <color rgb="FF888888"/>
      <name val="Arial"/>
      <family val="0"/>
      <charset val="1"/>
    </font>
    <font>
      <sz val="10"/>
      <color rgb="FF111111"/>
      <name val="Arial"/>
      <family val="0"/>
      <charset val="1"/>
    </font>
    <font>
      <b val="true"/>
      <sz val="9"/>
      <color rgb="FFFFFFFF"/>
      <name val="Arial"/>
      <family val="0"/>
      <charset val="1"/>
    </font>
    <font>
      <i val="true"/>
      <sz val="8"/>
      <color rgb="FFFFFFFF"/>
      <name val="Arial"/>
      <family val="0"/>
      <charset val="1"/>
    </font>
    <font>
      <b val="true"/>
      <sz val="10"/>
      <color rgb="FFFFFFFF"/>
      <name val="Arial"/>
      <family val="0"/>
      <charset val="1"/>
    </font>
    <font>
      <sz val="9"/>
      <color rgb="FF111111"/>
      <name val="Arial"/>
      <family val="0"/>
      <charset val="1"/>
    </font>
    <font>
      <b val="true"/>
      <sz val="9"/>
      <color rgb="FF1565C0"/>
      <name val="Arial"/>
      <family val="0"/>
      <charset val="1"/>
    </font>
    <font>
      <i val="true"/>
      <sz val="9"/>
      <color rgb="FF111111"/>
      <name val="Arial"/>
      <family val="0"/>
      <charset val="1"/>
    </font>
    <font>
      <b val="true"/>
      <sz val="9"/>
      <color rgb="FF111111"/>
      <name val="Arial"/>
      <family val="0"/>
      <charset val="1"/>
    </font>
    <font>
      <i val="true"/>
      <sz val="9"/>
      <color rgb="FF888888"/>
      <name val="Arial"/>
      <family val="0"/>
      <charset val="1"/>
    </font>
    <font>
      <b val="true"/>
      <sz val="9"/>
      <color rgb="FFB71C1C"/>
      <name val="Arial"/>
      <family val="0"/>
      <charset val="1"/>
    </font>
    <font>
      <i val="true"/>
      <sz val="9"/>
      <color rgb="FFB71C1C"/>
      <name val="Arial"/>
      <family val="0"/>
      <charset val="1"/>
    </font>
    <font>
      <b val="true"/>
      <sz val="8"/>
      <color rgb="FFFFFFFF"/>
      <name val="Arial"/>
      <family val="0"/>
      <charset val="1"/>
    </font>
    <font>
      <b val="true"/>
      <sz val="8"/>
      <color rgb="FF2E7D32"/>
      <name val="Arial"/>
      <family val="0"/>
      <charset val="1"/>
    </font>
    <font>
      <b val="true"/>
      <sz val="8"/>
      <color rgb="FFE65100"/>
      <name val="Arial"/>
      <family val="0"/>
      <charset val="1"/>
    </font>
    <font>
      <b val="true"/>
      <sz val="8"/>
      <color rgb="FFB71C1C"/>
      <name val="Arial"/>
      <family val="0"/>
      <charset val="1"/>
    </font>
    <font>
      <b val="true"/>
      <sz val="8"/>
      <color rgb="FF1565C0"/>
      <name val="Arial"/>
      <family val="0"/>
      <charset val="1"/>
    </font>
    <font>
      <b val="true"/>
      <sz val="9"/>
      <color rgb="FFE8681A"/>
      <name val="Arial"/>
      <family val="0"/>
      <charset val="1"/>
    </font>
    <font>
      <sz val="9"/>
      <color rgb="FF1565C0"/>
      <name val="Arial"/>
      <family val="0"/>
      <charset val="1"/>
    </font>
    <font>
      <b val="true"/>
      <sz val="10"/>
      <color rgb="FF111111"/>
      <name val="Arial"/>
      <family val="0"/>
      <charset val="1"/>
    </font>
    <font>
      <i val="true"/>
      <sz val="9"/>
      <name val="Arial"/>
      <family val="0"/>
      <charset val="1"/>
    </font>
    <font>
      <b val="true"/>
      <sz val="9"/>
      <name val="Arial"/>
      <family val="0"/>
      <charset val="1"/>
    </font>
    <font>
      <b val="true"/>
      <sz val="11"/>
      <color rgb="FFFFFFFF"/>
      <name val="Arial"/>
      <family val="0"/>
      <charset val="1"/>
    </font>
    <font>
      <i val="true"/>
      <sz val="9"/>
      <color rgb="FF0D47A1"/>
      <name val="Arial"/>
      <family val="0"/>
      <charset val="1"/>
    </font>
    <font>
      <sz val="9"/>
      <color rgb="FF444444"/>
      <name val="Arial"/>
      <family val="0"/>
      <charset val="1"/>
    </font>
    <font>
      <b val="true"/>
      <sz val="16"/>
      <color rgb="FF1565C0"/>
      <name val="Arial"/>
      <family val="0"/>
      <charset val="1"/>
    </font>
    <font>
      <i val="true"/>
      <sz val="9"/>
      <color rgb="FF1B5E20"/>
      <name val="Arial"/>
      <family val="0"/>
      <charset val="1"/>
    </font>
    <font>
      <b val="true"/>
      <sz val="16"/>
      <color rgb="FF2E7D32"/>
      <name val="Arial"/>
      <family val="0"/>
      <charset val="1"/>
    </font>
    <font>
      <b val="true"/>
      <sz val="9"/>
      <color rgb="FF2E7D32"/>
      <name val="Arial"/>
      <family val="0"/>
      <charset val="1"/>
    </font>
    <font>
      <b val="true"/>
      <sz val="16"/>
      <color rgb="FFE8681A"/>
      <name val="Arial"/>
      <family val="0"/>
      <charset val="1"/>
    </font>
    <font>
      <b val="true"/>
      <sz val="16"/>
      <color rgb="FFF9A825"/>
      <name val="Arial"/>
      <family val="0"/>
      <charset val="1"/>
    </font>
    <font>
      <b val="true"/>
      <sz val="9"/>
      <color rgb="FFF9A825"/>
      <name val="Arial"/>
      <family val="0"/>
      <charset val="1"/>
    </font>
    <font>
      <b val="true"/>
      <sz val="16"/>
      <color rgb="FF888888"/>
      <name val="Arial"/>
      <family val="0"/>
      <charset val="1"/>
    </font>
    <font>
      <sz val="10"/>
      <color rgb="FF444444"/>
      <name val="Arial"/>
      <family val="0"/>
      <charset val="1"/>
    </font>
  </fonts>
  <fills count="19">
    <fill>
      <patternFill patternType="none"/>
    </fill>
    <fill>
      <patternFill patternType="gray125"/>
    </fill>
    <fill>
      <patternFill patternType="solid">
        <fgColor rgb="FF1A1A1A"/>
        <bgColor rgb="FF111111"/>
      </patternFill>
    </fill>
    <fill>
      <patternFill patternType="solid">
        <fgColor rgb="FFE8681A"/>
        <bgColor rgb="FFE65100"/>
      </patternFill>
    </fill>
    <fill>
      <patternFill patternType="solid">
        <fgColor rgb="FFF5A97A"/>
        <bgColor rgb="FFF9A825"/>
      </patternFill>
    </fill>
    <fill>
      <patternFill patternType="solid">
        <fgColor rgb="FFE3F2FD"/>
        <bgColor rgb="FFF0F5FF"/>
      </patternFill>
    </fill>
    <fill>
      <patternFill patternType="solid">
        <fgColor rgb="FFE8F5E9"/>
        <bgColor rgb="FFF0FAF0"/>
      </patternFill>
    </fill>
    <fill>
      <patternFill patternType="solid">
        <fgColor rgb="FFFFEBEE"/>
        <bgColor rgb="FFFCE9DB"/>
      </patternFill>
    </fill>
    <fill>
      <patternFill patternType="solid">
        <fgColor rgb="FFFFFFFF"/>
        <bgColor rgb="FFFFFDE7"/>
      </patternFill>
    </fill>
    <fill>
      <patternFill patternType="solid">
        <fgColor rgb="FFFFFDE7"/>
        <bgColor rgb="FFFFF8E1"/>
      </patternFill>
    </fill>
    <fill>
      <patternFill patternType="solid">
        <fgColor rgb="FFF5F3F0"/>
        <bgColor rgb="FFF0F0F0"/>
      </patternFill>
    </fill>
    <fill>
      <patternFill patternType="solid">
        <fgColor rgb="FFF0F0F0"/>
        <bgColor rgb="FFF5F3F0"/>
      </patternFill>
    </fill>
    <fill>
      <patternFill patternType="solid">
        <fgColor rgb="FFB71C1C"/>
        <bgColor rgb="FF993366"/>
      </patternFill>
    </fill>
    <fill>
      <patternFill patternType="solid">
        <fgColor rgb="FFFFF8E1"/>
        <bgColor rgb="FFFFFDE7"/>
      </patternFill>
    </fill>
    <fill>
      <patternFill patternType="solid">
        <fgColor rgb="FFFCE9DB"/>
        <bgColor rgb="FFFFEBEE"/>
      </patternFill>
    </fill>
    <fill>
      <patternFill patternType="solid">
        <fgColor rgb="FF1565C0"/>
        <bgColor rgb="FF0D47A1"/>
      </patternFill>
    </fill>
    <fill>
      <patternFill patternType="solid">
        <fgColor rgb="FF111111"/>
        <bgColor rgb="FF1A1A1A"/>
      </patternFill>
    </fill>
    <fill>
      <patternFill patternType="solid">
        <fgColor rgb="FFF0F5FF"/>
        <bgColor rgb="FFF5F3F0"/>
      </patternFill>
    </fill>
    <fill>
      <patternFill patternType="solid">
        <fgColor rgb="FFF0FAF0"/>
        <bgColor rgb="FFF5F3F0"/>
      </patternFill>
    </fill>
  </fills>
  <borders count="5">
    <border diagonalUp="false" diagonalDown="false">
      <left/>
      <right/>
      <top/>
      <bottom/>
      <diagonal/>
    </border>
    <border diagonalUp="false" diagonalDown="false">
      <left/>
      <right/>
      <top/>
      <bottom style="thin">
        <color rgb="FFE8681A"/>
      </bottom>
      <diagonal/>
    </border>
    <border diagonalUp="false" diagonalDown="false">
      <left style="thin">
        <color rgb="FFDDD8CF"/>
      </left>
      <right style="thin">
        <color rgb="FFDDD8CF"/>
      </right>
      <top style="thin">
        <color rgb="FFDDD8CF"/>
      </top>
      <bottom style="thin">
        <color rgb="FFDDD8CF"/>
      </bottom>
      <diagonal/>
    </border>
    <border diagonalUp="false" diagonalDown="false">
      <left style="medium">
        <color rgb="FFE8681A"/>
      </left>
      <right style="thin">
        <color rgb="FFDDD8CF"/>
      </right>
      <top style="thin">
        <color rgb="FFDDD8CF"/>
      </top>
      <bottom style="thin">
        <color rgb="FFDDD8CF"/>
      </bottom>
      <diagonal/>
    </border>
    <border diagonalUp="false" diagonalDown="false">
      <left style="thin">
        <color rgb="FFDDD8CF"/>
      </left>
      <right/>
      <top style="thin">
        <color rgb="FFDDD8CF"/>
      </top>
      <bottom style="thin">
        <color rgb="FFDDD8C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center" textRotation="0" wrapText="false" indent="0" shrinkToFit="false"/>
      <protection locked="true" hidden="false"/>
    </xf>
    <xf numFmtId="164" fontId="7" fillId="0" borderId="1" xfId="0" applyFont="true" applyBorder="true" applyAlignment="true" applyProtection="false">
      <alignment horizontal="left" vertical="center" textRotation="0" wrapText="false" indent="0" shrinkToFit="false"/>
      <protection locked="true" hidden="false"/>
    </xf>
    <xf numFmtId="164" fontId="8" fillId="3" borderId="2" xfId="0" applyFont="true" applyBorder="true" applyAlignment="true" applyProtection="false">
      <alignment horizontal="center" vertical="center" textRotation="0" wrapText="true" indent="0" shrinkToFit="false"/>
      <protection locked="true" hidden="false"/>
    </xf>
    <xf numFmtId="164" fontId="0" fillId="4" borderId="2" xfId="0" applyFont="false" applyBorder="true" applyAlignment="true" applyProtection="false">
      <alignment horizontal="general" vertical="bottom" textRotation="0" wrapText="false" indent="0" shrinkToFit="false"/>
      <protection locked="true" hidden="false"/>
    </xf>
    <xf numFmtId="164" fontId="9" fillId="4" borderId="0" xfId="0" applyFont="true" applyBorder="true" applyAlignment="true" applyProtection="false">
      <alignment horizontal="center" vertical="center" textRotation="0" wrapText="false" indent="0" shrinkToFit="false"/>
      <protection locked="true" hidden="false"/>
    </xf>
    <xf numFmtId="164" fontId="10" fillId="3" borderId="2" xfId="0" applyFont="true" applyBorder="true" applyAlignment="true" applyProtection="false">
      <alignment horizontal="center" vertical="center" textRotation="0" wrapText="false" indent="0" shrinkToFit="false"/>
      <protection locked="true" hidden="false"/>
    </xf>
    <xf numFmtId="164" fontId="11" fillId="5" borderId="3" xfId="0" applyFont="true" applyBorder="true" applyAlignment="true" applyProtection="false">
      <alignment horizontal="left" vertical="center" textRotation="0" wrapText="true" indent="0" shrinkToFit="false"/>
      <protection locked="true" hidden="false"/>
    </xf>
    <xf numFmtId="165" fontId="12" fillId="5" borderId="2" xfId="0" applyFont="true" applyBorder="true" applyAlignment="true" applyProtection="false">
      <alignment horizontal="center" vertical="center" textRotation="0" wrapText="false" indent="0" shrinkToFit="false"/>
      <protection locked="true" hidden="false"/>
    </xf>
    <xf numFmtId="165" fontId="11" fillId="6" borderId="2" xfId="0" applyFont="true" applyBorder="true" applyAlignment="true" applyProtection="false">
      <alignment horizontal="center" vertical="center" textRotation="0" wrapText="false" indent="0" shrinkToFit="false"/>
      <protection locked="true" hidden="false"/>
    </xf>
    <xf numFmtId="165" fontId="11" fillId="7" borderId="2" xfId="0" applyFont="true" applyBorder="true" applyAlignment="true" applyProtection="false">
      <alignment horizontal="center" vertical="center" textRotation="0" wrapText="false" indent="0" shrinkToFit="false"/>
      <protection locked="true" hidden="false"/>
    </xf>
    <xf numFmtId="166" fontId="13" fillId="6" borderId="2" xfId="0" applyFont="true" applyBorder="true" applyAlignment="true" applyProtection="false">
      <alignment horizontal="center" vertical="center" textRotation="0" wrapText="false" indent="0" shrinkToFit="false"/>
      <protection locked="true" hidden="false"/>
    </xf>
    <xf numFmtId="166" fontId="13" fillId="7" borderId="2" xfId="0" applyFont="true" applyBorder="true" applyAlignment="true" applyProtection="false">
      <alignment horizontal="center" vertical="center" textRotation="0" wrapText="false" indent="0" shrinkToFit="false"/>
      <protection locked="true" hidden="false"/>
    </xf>
    <xf numFmtId="165" fontId="11" fillId="8" borderId="2" xfId="0" applyFont="true" applyBorder="true" applyAlignment="true" applyProtection="false">
      <alignment horizontal="center" vertical="center" textRotation="0" wrapText="false" indent="0" shrinkToFit="false"/>
      <protection locked="true" hidden="false"/>
    </xf>
    <xf numFmtId="167" fontId="14" fillId="5" borderId="2" xfId="0" applyFont="true" applyBorder="true" applyAlignment="true" applyProtection="false">
      <alignment horizontal="center" vertical="center" textRotation="0" wrapText="false" indent="0" shrinkToFit="false"/>
      <protection locked="true" hidden="false"/>
    </xf>
    <xf numFmtId="167" fontId="11" fillId="9" borderId="2" xfId="0" applyFont="true" applyBorder="true" applyAlignment="true" applyProtection="false">
      <alignment horizontal="center" vertical="center" textRotation="0" wrapText="false" indent="0" shrinkToFit="false"/>
      <protection locked="true" hidden="false"/>
    </xf>
    <xf numFmtId="168" fontId="14" fillId="10" borderId="2" xfId="0" applyFont="true" applyBorder="true" applyAlignment="true" applyProtection="false">
      <alignment horizontal="center" vertical="center" textRotation="0" wrapText="false" indent="0" shrinkToFit="false"/>
      <protection locked="true" hidden="false"/>
    </xf>
    <xf numFmtId="164" fontId="14" fillId="6" borderId="2" xfId="0" applyFont="true" applyBorder="true" applyAlignment="true" applyProtection="false">
      <alignment horizontal="center" vertical="center" textRotation="0" wrapText="false" indent="0" shrinkToFit="false"/>
      <protection locked="true" hidden="false"/>
    </xf>
    <xf numFmtId="164" fontId="15" fillId="8" borderId="2" xfId="0" applyFont="true" applyBorder="true" applyAlignment="true" applyProtection="false">
      <alignment horizontal="left" vertical="center" textRotation="0" wrapText="true" indent="0" shrinkToFit="false"/>
      <protection locked="true" hidden="false"/>
    </xf>
    <xf numFmtId="164" fontId="11" fillId="11" borderId="3" xfId="0" applyFont="true" applyBorder="true" applyAlignment="true" applyProtection="false">
      <alignment horizontal="left" vertical="center" textRotation="0" wrapText="true" indent="0" shrinkToFit="false"/>
      <protection locked="true" hidden="false"/>
    </xf>
    <xf numFmtId="165" fontId="11" fillId="11" borderId="2" xfId="0" applyFont="true" applyBorder="true" applyAlignment="true" applyProtection="false">
      <alignment horizontal="center" vertical="center" textRotation="0" wrapText="false" indent="0" shrinkToFit="false"/>
      <protection locked="true" hidden="false"/>
    </xf>
    <xf numFmtId="164" fontId="15" fillId="11" borderId="2" xfId="0" applyFont="true" applyBorder="true" applyAlignment="true" applyProtection="false">
      <alignment horizontal="left" vertical="center" textRotation="0" wrapText="true" indent="0" shrinkToFit="false"/>
      <protection locked="true" hidden="false"/>
    </xf>
    <xf numFmtId="164" fontId="10" fillId="12" borderId="2" xfId="0" applyFont="true" applyBorder="true" applyAlignment="true" applyProtection="false">
      <alignment horizontal="center" vertical="center" textRotation="0" wrapText="false" indent="0" shrinkToFit="false"/>
      <protection locked="true" hidden="false"/>
    </xf>
    <xf numFmtId="164" fontId="14" fillId="5" borderId="3" xfId="0" applyFont="true" applyBorder="true" applyAlignment="true" applyProtection="false">
      <alignment horizontal="left" vertical="center" textRotation="0" wrapText="true" indent="0" shrinkToFit="false"/>
      <protection locked="true" hidden="false"/>
    </xf>
    <xf numFmtId="164" fontId="14" fillId="11" borderId="3" xfId="0" applyFont="true" applyBorder="true" applyAlignment="true" applyProtection="false">
      <alignment horizontal="left" vertical="center" textRotation="0" wrapText="true" indent="0" shrinkToFit="false"/>
      <protection locked="true" hidden="false"/>
    </xf>
    <xf numFmtId="164" fontId="11" fillId="13" borderId="3" xfId="0" applyFont="true" applyBorder="true" applyAlignment="true" applyProtection="false">
      <alignment horizontal="left" vertical="center" textRotation="0" wrapText="true" indent="0" shrinkToFit="false"/>
      <protection locked="true" hidden="false"/>
    </xf>
    <xf numFmtId="164" fontId="11" fillId="9" borderId="3" xfId="0" applyFont="true" applyBorder="true" applyAlignment="true" applyProtection="false">
      <alignment horizontal="left" vertical="center" textRotation="0" wrapText="true" indent="0" shrinkToFit="false"/>
      <protection locked="true" hidden="false"/>
    </xf>
    <xf numFmtId="164" fontId="11" fillId="6" borderId="3" xfId="0" applyFont="true" applyBorder="true" applyAlignment="true" applyProtection="false">
      <alignment horizontal="left" vertical="center" textRotation="0" wrapText="true" indent="0" shrinkToFit="false"/>
      <protection locked="true" hidden="false"/>
    </xf>
    <xf numFmtId="164" fontId="14" fillId="6" borderId="3" xfId="0" applyFont="true" applyBorder="true" applyAlignment="true" applyProtection="false">
      <alignment horizontal="left" vertical="center" textRotation="0" wrapText="true" indent="0" shrinkToFit="false"/>
      <protection locked="true" hidden="false"/>
    </xf>
    <xf numFmtId="164" fontId="14" fillId="10" borderId="3" xfId="0" applyFont="true" applyBorder="true" applyAlignment="true" applyProtection="false">
      <alignment horizontal="left" vertical="center" textRotation="0" wrapText="true" indent="0" shrinkToFit="false"/>
      <protection locked="true" hidden="false"/>
    </xf>
    <xf numFmtId="164" fontId="16" fillId="7" borderId="3" xfId="0" applyFont="true" applyBorder="true" applyAlignment="true" applyProtection="false">
      <alignment horizontal="left" vertical="center" textRotation="0" wrapText="tru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5" fontId="16" fillId="7" borderId="2" xfId="0" applyFont="true" applyBorder="true" applyAlignment="true" applyProtection="false">
      <alignment horizontal="center" vertical="center" textRotation="0" wrapText="false" indent="0" shrinkToFit="false"/>
      <protection locked="true" hidden="false"/>
    </xf>
    <xf numFmtId="167" fontId="16" fillId="7" borderId="2" xfId="0" applyFont="true" applyBorder="true" applyAlignment="true" applyProtection="false">
      <alignment horizontal="center" vertical="center"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general" vertical="bottom" textRotation="0" wrapText="false" indent="0" shrinkToFit="false"/>
      <protection locked="true" hidden="false"/>
    </xf>
    <xf numFmtId="164" fontId="16" fillId="7" borderId="2" xfId="0" applyFont="true" applyBorder="true" applyAlignment="true" applyProtection="false">
      <alignment horizontal="center" vertical="center" textRotation="0" wrapText="false" indent="0" shrinkToFit="false"/>
      <protection locked="true" hidden="false"/>
    </xf>
    <xf numFmtId="164" fontId="17" fillId="0" borderId="2" xfId="0" applyFont="true" applyBorder="true" applyAlignment="true" applyProtection="false">
      <alignment horizontal="general" vertical="bottom" textRotation="0" wrapText="false" indent="0" shrinkToFit="false"/>
      <protection locked="true" hidden="false"/>
    </xf>
    <xf numFmtId="164" fontId="8" fillId="3" borderId="2" xfId="0" applyFont="true" applyBorder="true" applyAlignment="true" applyProtection="false">
      <alignment horizontal="center" vertical="center" textRotation="0" wrapText="false" indent="0" shrinkToFit="false"/>
      <protection locked="true" hidden="false"/>
    </xf>
    <xf numFmtId="164" fontId="14" fillId="14" borderId="2" xfId="0" applyFont="tru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18" fillId="12" borderId="2" xfId="0" applyFont="true" applyBorder="true" applyAlignment="true" applyProtection="false">
      <alignment horizontal="center" vertical="center" textRotation="0" wrapText="false" indent="0" shrinkToFit="false"/>
      <protection locked="true" hidden="false"/>
    </xf>
    <xf numFmtId="164" fontId="18" fillId="3" borderId="2" xfId="0" applyFont="true" applyBorder="true" applyAlignment="true" applyProtection="false">
      <alignment horizontal="center" vertical="center" textRotation="0" wrapText="false" indent="0" shrinkToFit="false"/>
      <protection locked="true" hidden="false"/>
    </xf>
    <xf numFmtId="164" fontId="18" fillId="15" borderId="2" xfId="0" applyFont="true" applyBorder="true" applyAlignment="true" applyProtection="false">
      <alignment horizontal="center" vertical="center" textRotation="0" wrapText="false" indent="0" shrinkToFit="false"/>
      <protection locked="true" hidden="false"/>
    </xf>
    <xf numFmtId="164" fontId="19" fillId="6" borderId="2" xfId="0" applyFont="true" applyBorder="true" applyAlignment="true" applyProtection="false">
      <alignment horizontal="center" vertical="center" textRotation="0" wrapText="false" indent="0" shrinkToFit="false"/>
      <protection locked="true" hidden="false"/>
    </xf>
    <xf numFmtId="164" fontId="20" fillId="9" borderId="2" xfId="0" applyFont="true" applyBorder="true" applyAlignment="true" applyProtection="false">
      <alignment horizontal="center" vertical="center" textRotation="0" wrapText="false" indent="0" shrinkToFit="false"/>
      <protection locked="true" hidden="false"/>
    </xf>
    <xf numFmtId="164" fontId="21" fillId="7" borderId="2" xfId="0" applyFont="true" applyBorder="true" applyAlignment="true" applyProtection="false">
      <alignment horizontal="center" vertical="center" textRotation="0" wrapText="false" indent="0" shrinkToFit="false"/>
      <protection locked="true" hidden="false"/>
    </xf>
    <xf numFmtId="164" fontId="22" fillId="5" borderId="2" xfId="0" applyFont="true" applyBorder="true" applyAlignment="true" applyProtection="false">
      <alignment horizontal="center" vertical="center" textRotation="0" wrapText="false" indent="0" shrinkToFit="false"/>
      <protection locked="true" hidden="false"/>
    </xf>
    <xf numFmtId="164" fontId="8" fillId="16" borderId="2" xfId="0" applyFont="true" applyBorder="true" applyAlignment="true" applyProtection="false">
      <alignment horizontal="center" vertical="center" textRotation="0" wrapText="false" indent="0" shrinkToFit="false"/>
      <protection locked="true" hidden="false"/>
    </xf>
    <xf numFmtId="169" fontId="23" fillId="8" borderId="2" xfId="0" applyFont="true" applyBorder="true" applyAlignment="true" applyProtection="false">
      <alignment horizontal="center" vertical="center" textRotation="0" wrapText="false" indent="0" shrinkToFit="false"/>
      <protection locked="true" hidden="false"/>
    </xf>
    <xf numFmtId="164" fontId="11" fillId="8" borderId="3" xfId="0" applyFont="true" applyBorder="true" applyAlignment="true" applyProtection="false">
      <alignment horizontal="left" vertical="center" textRotation="0" wrapText="true" indent="0" shrinkToFit="false"/>
      <protection locked="true" hidden="false"/>
    </xf>
    <xf numFmtId="167" fontId="24" fillId="5" borderId="2" xfId="0" applyFont="true" applyBorder="true" applyAlignment="true" applyProtection="false">
      <alignment horizontal="center" vertical="center" textRotation="0" wrapText="false" indent="0" shrinkToFit="false"/>
      <protection locked="true" hidden="false"/>
    </xf>
    <xf numFmtId="167" fontId="11" fillId="6" borderId="2" xfId="0" applyFont="true" applyBorder="true" applyAlignment="true" applyProtection="false">
      <alignment horizontal="center" vertical="center" textRotation="0" wrapText="false" indent="0" shrinkToFit="false"/>
      <protection locked="true" hidden="false"/>
    </xf>
    <xf numFmtId="167" fontId="11" fillId="7" borderId="2" xfId="0" applyFont="true" applyBorder="true" applyAlignment="true" applyProtection="false">
      <alignment horizontal="center" vertical="center" textRotation="0" wrapText="false" indent="0" shrinkToFit="false"/>
      <protection locked="true" hidden="false"/>
    </xf>
    <xf numFmtId="167" fontId="11" fillId="8" borderId="2" xfId="0" applyFont="true" applyBorder="true" applyAlignment="true" applyProtection="false">
      <alignment horizontal="center" vertical="center" textRotation="0" wrapText="false" indent="0" shrinkToFit="false"/>
      <protection locked="true" hidden="false"/>
    </xf>
    <xf numFmtId="170" fontId="11" fillId="8" borderId="2" xfId="0" applyFont="true" applyBorder="true" applyAlignment="true" applyProtection="false">
      <alignment horizontal="center" vertical="center" textRotation="0" wrapText="false" indent="0" shrinkToFit="false"/>
      <protection locked="true" hidden="false"/>
    </xf>
    <xf numFmtId="168" fontId="25" fillId="8" borderId="2"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left" vertical="center" textRotation="0" wrapText="true" indent="0" shrinkToFit="false"/>
      <protection locked="true" hidden="false"/>
    </xf>
    <xf numFmtId="169" fontId="23" fillId="10" borderId="2" xfId="0" applyFont="true" applyBorder="true" applyAlignment="true" applyProtection="false">
      <alignment horizontal="center" vertical="center" textRotation="0" wrapText="false" indent="0" shrinkToFit="false"/>
      <protection locked="true" hidden="false"/>
    </xf>
    <xf numFmtId="164" fontId="11" fillId="10" borderId="3" xfId="0" applyFont="true" applyBorder="true" applyAlignment="true" applyProtection="false">
      <alignment horizontal="left" vertical="center" textRotation="0" wrapText="true" indent="0" shrinkToFit="false"/>
      <protection locked="true" hidden="false"/>
    </xf>
    <xf numFmtId="167" fontId="11" fillId="10" borderId="2" xfId="0" applyFont="true" applyBorder="true" applyAlignment="true" applyProtection="false">
      <alignment horizontal="center" vertical="center" textRotation="0" wrapText="false" indent="0" shrinkToFit="false"/>
      <protection locked="true" hidden="false"/>
    </xf>
    <xf numFmtId="170" fontId="11" fillId="9" borderId="2" xfId="0" applyFont="true" applyBorder="true" applyAlignment="true" applyProtection="false">
      <alignment horizontal="center" vertical="center" textRotation="0" wrapText="false" indent="0" shrinkToFit="false"/>
      <protection locked="true" hidden="false"/>
    </xf>
    <xf numFmtId="168" fontId="25" fillId="10" borderId="2" xfId="0" applyFont="true" applyBorder="true" applyAlignment="true" applyProtection="false">
      <alignment horizontal="center" vertical="center" textRotation="0" wrapText="false" indent="0" shrinkToFit="false"/>
      <protection locked="true" hidden="false"/>
    </xf>
    <xf numFmtId="166" fontId="26" fillId="6" borderId="2" xfId="0" applyFont="true" applyBorder="true" applyAlignment="true" applyProtection="false">
      <alignment horizontal="center" vertical="center" textRotation="0" wrapText="false" indent="0" shrinkToFit="false"/>
      <protection locked="true" hidden="false"/>
    </xf>
    <xf numFmtId="166" fontId="26" fillId="7" borderId="2" xfId="0" applyFont="true" applyBorder="true" applyAlignment="true" applyProtection="false">
      <alignment horizontal="center" vertical="center" textRotation="0" wrapText="false" indent="0" shrinkToFit="false"/>
      <protection locked="true" hidden="false"/>
    </xf>
    <xf numFmtId="167" fontId="27" fillId="5" borderId="2" xfId="0" applyFont="true" applyBorder="true" applyAlignment="true" applyProtection="false">
      <alignment horizontal="center" vertical="center" textRotation="0" wrapText="false" indent="0" shrinkToFit="false"/>
      <protection locked="true" hidden="false"/>
    </xf>
    <xf numFmtId="168" fontId="27" fillId="10" borderId="2" xfId="0" applyFont="true" applyBorder="true" applyAlignment="true" applyProtection="false">
      <alignment horizontal="center" vertical="center" textRotation="0" wrapText="false" indent="0" shrinkToFit="false"/>
      <protection locked="true" hidden="false"/>
    </xf>
    <xf numFmtId="164" fontId="27" fillId="10" borderId="2" xfId="0" applyFont="true" applyBorder="true" applyAlignment="true" applyProtection="false">
      <alignment horizontal="center" vertical="center" textRotation="0" wrapText="false" indent="0" shrinkToFit="false"/>
      <protection locked="true" hidden="false"/>
    </xf>
    <xf numFmtId="164" fontId="28" fillId="3" borderId="4" xfId="0" applyFont="true" applyBorder="true" applyAlignment="true" applyProtection="false">
      <alignment horizontal="left" vertical="center" textRotation="0" wrapText="false" indent="0" shrinkToFit="false"/>
      <protection locked="true" hidden="false"/>
    </xf>
    <xf numFmtId="164" fontId="14" fillId="8" borderId="3" xfId="0" applyFont="true" applyBorder="true" applyAlignment="true" applyProtection="false">
      <alignment horizontal="left" vertical="top" textRotation="0" wrapText="true" indent="0" shrinkToFit="false"/>
      <protection locked="true" hidden="false"/>
    </xf>
    <xf numFmtId="164" fontId="29" fillId="17" borderId="2" xfId="0" applyFont="true" applyBorder="true" applyAlignment="true" applyProtection="false">
      <alignment horizontal="left" vertical="top" textRotation="0" wrapText="true" indent="0" shrinkToFit="false"/>
      <protection locked="true" hidden="false"/>
    </xf>
    <xf numFmtId="164" fontId="30" fillId="8" borderId="2" xfId="0" applyFont="true" applyBorder="true" applyAlignment="true" applyProtection="false">
      <alignment horizontal="left" vertical="top" textRotation="0" wrapText="true" indent="0" shrinkToFit="false"/>
      <protection locked="true" hidden="false"/>
    </xf>
    <xf numFmtId="164" fontId="14" fillId="10" borderId="3" xfId="0" applyFont="true" applyBorder="true" applyAlignment="true" applyProtection="false">
      <alignment horizontal="left" vertical="top" textRotation="0" wrapText="true" indent="0" shrinkToFit="false"/>
      <protection locked="true" hidden="false"/>
    </xf>
    <xf numFmtId="164" fontId="29" fillId="5" borderId="2" xfId="0" applyFont="true" applyBorder="true" applyAlignment="true" applyProtection="false">
      <alignment horizontal="left" vertical="top" textRotation="0" wrapText="true" indent="0" shrinkToFit="false"/>
      <protection locked="true" hidden="false"/>
    </xf>
    <xf numFmtId="164" fontId="30" fillId="10" borderId="2" xfId="0" applyFont="true" applyBorder="true" applyAlignment="true" applyProtection="false">
      <alignment horizontal="left" vertical="top" textRotation="0" wrapText="true" indent="0" shrinkToFit="false"/>
      <protection locked="true" hidden="false"/>
    </xf>
    <xf numFmtId="164" fontId="31" fillId="5" borderId="2" xfId="0" applyFont="true" applyBorder="true" applyAlignment="true" applyProtection="false">
      <alignment horizontal="center" vertical="center" textRotation="0" wrapText="false" indent="0" shrinkToFit="false"/>
      <protection locked="true" hidden="false"/>
    </xf>
    <xf numFmtId="164" fontId="12" fillId="5" borderId="2" xfId="0" applyFont="true" applyBorder="true" applyAlignment="true" applyProtection="false">
      <alignment horizontal="center" vertical="center" textRotation="0" wrapText="false" indent="0" shrinkToFit="false"/>
      <protection locked="true" hidden="false"/>
    </xf>
    <xf numFmtId="164" fontId="11" fillId="8" borderId="2" xfId="0" applyFont="true" applyBorder="true" applyAlignment="true" applyProtection="false">
      <alignment horizontal="center" vertical="center" textRotation="0" wrapText="false" indent="0" shrinkToFit="false"/>
      <protection locked="true" hidden="false"/>
    </xf>
    <xf numFmtId="164" fontId="30" fillId="8" borderId="2" xfId="0" applyFont="true" applyBorder="true" applyAlignment="true" applyProtection="false">
      <alignment horizontal="left" vertical="center" textRotation="0" wrapText="true" indent="0" shrinkToFit="false"/>
      <protection locked="true" hidden="false"/>
    </xf>
    <xf numFmtId="164" fontId="32" fillId="6" borderId="2" xfId="0" applyFont="true" applyBorder="true" applyAlignment="true" applyProtection="false">
      <alignment horizontal="left" vertical="center" textRotation="0" wrapText="true" indent="0" shrinkToFit="false"/>
      <protection locked="true" hidden="false"/>
    </xf>
    <xf numFmtId="164" fontId="11" fillId="10" borderId="2" xfId="0" applyFont="true" applyBorder="true" applyAlignment="true" applyProtection="false">
      <alignment horizontal="center" vertical="center" textRotation="0" wrapText="false" indent="0" shrinkToFit="false"/>
      <protection locked="true" hidden="false"/>
    </xf>
    <xf numFmtId="164" fontId="30" fillId="10" borderId="2" xfId="0" applyFont="true" applyBorder="true" applyAlignment="true" applyProtection="false">
      <alignment horizontal="left" vertical="center" textRotation="0" wrapText="true" indent="0" shrinkToFit="false"/>
      <protection locked="true" hidden="false"/>
    </xf>
    <xf numFmtId="164" fontId="32" fillId="18" borderId="2" xfId="0" applyFont="true" applyBorder="true" applyAlignment="true" applyProtection="false">
      <alignment horizontal="left" vertical="center" textRotation="0" wrapText="true" indent="0" shrinkToFit="false"/>
      <protection locked="true" hidden="false"/>
    </xf>
    <xf numFmtId="164" fontId="33" fillId="6" borderId="2" xfId="0" applyFont="true" applyBorder="true" applyAlignment="true" applyProtection="false">
      <alignment horizontal="center" vertical="center" textRotation="0" wrapText="false" indent="0" shrinkToFit="false"/>
      <protection locked="true" hidden="false"/>
    </xf>
    <xf numFmtId="164" fontId="34" fillId="6" borderId="2" xfId="0" applyFont="true" applyBorder="true" applyAlignment="true" applyProtection="false">
      <alignment horizontal="center" vertical="center" textRotation="0" wrapText="false" indent="0" shrinkToFit="false"/>
      <protection locked="true" hidden="false"/>
    </xf>
    <xf numFmtId="164" fontId="35" fillId="14" borderId="2" xfId="0" applyFont="true" applyBorder="true" applyAlignment="true" applyProtection="false">
      <alignment horizontal="center" vertical="center" textRotation="0" wrapText="false" indent="0" shrinkToFit="false"/>
      <protection locked="true" hidden="false"/>
    </xf>
    <xf numFmtId="164" fontId="23" fillId="14" borderId="2" xfId="0" applyFont="true" applyBorder="true" applyAlignment="true" applyProtection="false">
      <alignment horizontal="center" vertical="center" textRotation="0" wrapText="false" indent="0" shrinkToFit="false"/>
      <protection locked="true" hidden="false"/>
    </xf>
    <xf numFmtId="164" fontId="14" fillId="14" borderId="3" xfId="0" applyFont="true" applyBorder="true" applyAlignment="true" applyProtection="false">
      <alignment horizontal="left" vertical="center" textRotation="0" wrapText="true" indent="0" shrinkToFit="false"/>
      <protection locked="true" hidden="false"/>
    </xf>
    <xf numFmtId="164" fontId="36" fillId="9" borderId="2" xfId="0" applyFont="true" applyBorder="true" applyAlignment="true" applyProtection="false">
      <alignment horizontal="center" vertical="center" textRotation="0" wrapText="false" indent="0" shrinkToFit="false"/>
      <protection locked="true" hidden="false"/>
    </xf>
    <xf numFmtId="164" fontId="14" fillId="9" borderId="3" xfId="0" applyFont="true" applyBorder="true" applyAlignment="true" applyProtection="false">
      <alignment horizontal="left" vertical="center" textRotation="0" wrapText="true" indent="0" shrinkToFit="false"/>
      <protection locked="true" hidden="false"/>
    </xf>
    <xf numFmtId="164" fontId="37" fillId="9" borderId="2" xfId="0" applyFont="true" applyBorder="true" applyAlignment="true" applyProtection="false">
      <alignment horizontal="center" vertical="center" textRotation="0" wrapText="false" indent="0" shrinkToFit="false"/>
      <protection locked="true" hidden="false"/>
    </xf>
    <xf numFmtId="164" fontId="38" fillId="10" borderId="2" xfId="0" applyFont="true" applyBorder="true" applyAlignment="true" applyProtection="false">
      <alignment horizontal="center" vertical="center" textRotation="0" wrapText="false" indent="0" shrinkToFit="false"/>
      <protection locked="true" hidden="false"/>
    </xf>
    <xf numFmtId="164" fontId="6" fillId="10" borderId="2" xfId="0" applyFont="true" applyBorder="true" applyAlignment="true" applyProtection="false">
      <alignment horizontal="center" vertical="center" textRotation="0" wrapText="false" indent="0" shrinkToFit="false"/>
      <protection locked="true" hidden="false"/>
    </xf>
    <xf numFmtId="164" fontId="28" fillId="3" borderId="2" xfId="0" applyFont="true" applyBorder="true" applyAlignment="true" applyProtection="false">
      <alignment horizontal="left" vertical="center" textRotation="0" wrapText="false" indent="0" shrinkToFit="false"/>
      <protection locked="true" hidden="false"/>
    </xf>
    <xf numFmtId="164" fontId="23" fillId="14" borderId="2" xfId="0" applyFont="true" applyBorder="true" applyAlignment="true" applyProtection="false">
      <alignment horizontal="left" vertical="center" textRotation="0" wrapText="false" indent="0" shrinkToFit="false"/>
      <protection locked="true" hidden="false"/>
    </xf>
    <xf numFmtId="164" fontId="39" fillId="10" borderId="2" xfId="0" applyFont="true" applyBorder="true" applyAlignment="true" applyProtection="false">
      <alignment horizontal="left" vertical="top" textRotation="0" wrapText="true" indent="0" shrinkToFit="false"/>
      <protection locked="true" hidden="false"/>
    </xf>
    <xf numFmtId="164" fontId="28" fillId="2" borderId="2"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B71C1C"/>
      </font>
      <fill>
        <patternFill>
          <bgColor rgb="FFFFEBEE"/>
        </patternFill>
      </fill>
    </dxf>
    <dxf>
      <font>
        <name val="Arial"/>
        <charset val="1"/>
        <family val="0"/>
        <b val="1"/>
        <color rgb="FF2E7D32"/>
      </font>
      <fill>
        <patternFill>
          <bgColor rgb="FFE8F5E9"/>
        </patternFill>
      </fill>
    </dxf>
    <dxf>
      <font>
        <name val="Arial"/>
        <charset val="1"/>
        <family val="0"/>
        <b val="1"/>
        <color rgb="FFE65100"/>
      </font>
      <fill>
        <patternFill>
          <bgColor rgb="FFFFFDE7"/>
        </patternFill>
      </fill>
    </dxf>
  </dxfs>
  <colors>
    <indexedColors>
      <rgbColor rgb="FF000000"/>
      <rgbColor rgb="FFFFFFFF"/>
      <rgbColor rgb="FFFF0000"/>
      <rgbColor rgb="FF00FF00"/>
      <rgbColor rgb="FF0000FF"/>
      <rgbColor rgb="FFF0F5FF"/>
      <rgbColor rgb="FFFF00FF"/>
      <rgbColor rgb="FF00FFFF"/>
      <rgbColor rgb="FF800000"/>
      <rgbColor rgb="FF1B5E20"/>
      <rgbColor rgb="FF000080"/>
      <rgbColor rgb="FF808000"/>
      <rgbColor rgb="FF800080"/>
      <rgbColor rgb="FF008080"/>
      <rgbColor rgb="FFFCE9DB"/>
      <rgbColor rgb="FF888888"/>
      <rgbColor rgb="FF9999FF"/>
      <rgbColor rgb="FF993366"/>
      <rgbColor rgb="FFFFF8E1"/>
      <rgbColor rgb="FFE3F2FD"/>
      <rgbColor rgb="FF660066"/>
      <rgbColor rgb="FFE65100"/>
      <rgbColor rgb="FF1565C0"/>
      <rgbColor rgb="FFDDD8CF"/>
      <rgbColor rgb="FF000080"/>
      <rgbColor rgb="FFFF00FF"/>
      <rgbColor rgb="FFFFFF00"/>
      <rgbColor rgb="FF00FFFF"/>
      <rgbColor rgb="FF800080"/>
      <rgbColor rgb="FF800000"/>
      <rgbColor rgb="FF008080"/>
      <rgbColor rgb="FF0000FF"/>
      <rgbColor rgb="FF00CCFF"/>
      <rgbColor rgb="FFE8F5E9"/>
      <rgbColor rgb="FFF0FAF0"/>
      <rgbColor rgb="FFFFFDE7"/>
      <rgbColor rgb="FFF0F0F0"/>
      <rgbColor rgb="FFFFEBEE"/>
      <rgbColor rgb="FFF5F3F0"/>
      <rgbColor rgb="FFF5A97A"/>
      <rgbColor rgb="FF3366FF"/>
      <rgbColor rgb="FF33CCCC"/>
      <rgbColor rgb="FF99CC00"/>
      <rgbColor rgb="FFFFCC00"/>
      <rgbColor rgb="FFF9A825"/>
      <rgbColor rgb="FFE8681A"/>
      <rgbColor rgb="FF666699"/>
      <rgbColor rgb="FF969696"/>
      <rgbColor rgb="FF0D47A1"/>
      <rgbColor rgb="FF2E7D32"/>
      <rgbColor rgb="FF111111"/>
      <rgbColor rgb="FF1A1A1A"/>
      <rgbColor rgb="FFB71C1C"/>
      <rgbColor rgb="FF993366"/>
      <rgbColor rgb="FF333399"/>
      <rgbColor rgb="FF4444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681A"/>
    <pageSetUpPr fitToPage="true"/>
  </sheetPr>
  <dimension ref="A1:V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3" topLeftCell="H1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30"/>
    <col collapsed="false" customWidth="true" hidden="false" outlineLevel="0" max="5" min="3" style="1" width="13"/>
    <col collapsed="false" customWidth="true" hidden="false" outlineLevel="0" max="17" min="6" style="1" width="11"/>
    <col collapsed="false" customWidth="true" hidden="false" outlineLevel="0" max="18" min="18" style="1" width="13"/>
    <col collapsed="false" customWidth="true" hidden="false" outlineLevel="0" max="19" min="19" style="1" width="11"/>
    <col collapsed="false" customWidth="true" hidden="false" outlineLevel="0" max="20" min="20" style="1" width="10"/>
    <col collapsed="false" customWidth="true" hidden="false" outlineLevel="0" max="21" min="21" style="1" width="14"/>
    <col collapsed="false" customWidth="true" hidden="false" outlineLevel="0" max="22" min="22" style="1" width="28"/>
  </cols>
  <sheetData>
    <row r="1" customFormat="false" ht="7.5" hidden="false" customHeight="true" outlineLevel="0" collapsed="false"/>
    <row r="2" customFormat="false" ht="51.75" hidden="false" customHeight="true" outlineLevel="0" collapsed="false">
      <c r="A2" s="2" t="s">
        <v>0</v>
      </c>
      <c r="B2" s="2"/>
      <c r="C2" s="2"/>
      <c r="D2" s="2"/>
      <c r="E2" s="2"/>
      <c r="F2" s="2"/>
      <c r="G2" s="2"/>
      <c r="H2" s="2"/>
      <c r="I2" s="2"/>
      <c r="J2" s="2"/>
      <c r="K2" s="2"/>
      <c r="L2" s="2"/>
      <c r="M2" s="2"/>
      <c r="N2" s="2"/>
      <c r="O2" s="2"/>
      <c r="P2" s="2"/>
      <c r="Q2" s="2"/>
      <c r="R2" s="2"/>
      <c r="S2" s="2"/>
      <c r="T2" s="2"/>
      <c r="U2" s="2"/>
      <c r="V2" s="2"/>
    </row>
    <row r="3" customFormat="false" ht="19.5" hidden="false" customHeight="true" outlineLevel="0" collapsed="false">
      <c r="A3" s="3" t="s">
        <v>1</v>
      </c>
      <c r="B3" s="3"/>
      <c r="C3" s="3"/>
      <c r="D3" s="3"/>
      <c r="E3" s="3"/>
      <c r="F3" s="3"/>
      <c r="G3" s="3"/>
      <c r="H3" s="3"/>
      <c r="I3" s="3"/>
      <c r="J3" s="3"/>
      <c r="K3" s="3"/>
      <c r="L3" s="3"/>
      <c r="M3" s="3"/>
      <c r="N3" s="3"/>
      <c r="O3" s="3"/>
      <c r="P3" s="3"/>
      <c r="Q3" s="3"/>
      <c r="R3" s="3"/>
      <c r="S3" s="3"/>
      <c r="T3" s="3"/>
      <c r="U3" s="3"/>
      <c r="V3" s="3"/>
    </row>
    <row r="4" customFormat="false" ht="7.5" hidden="false" customHeight="true" outlineLevel="0" collapsed="false"/>
    <row r="5" customFormat="false" ht="3.75" hidden="false" customHeight="true" outlineLevel="0" collapsed="false">
      <c r="A5" s="4"/>
      <c r="B5" s="4"/>
      <c r="C5" s="4"/>
      <c r="D5" s="4"/>
      <c r="E5" s="4"/>
      <c r="F5" s="4"/>
      <c r="G5" s="4"/>
      <c r="H5" s="4"/>
      <c r="I5" s="4"/>
      <c r="J5" s="4"/>
      <c r="K5" s="4"/>
      <c r="L5" s="4"/>
      <c r="M5" s="4"/>
      <c r="N5" s="4"/>
      <c r="O5" s="4"/>
      <c r="P5" s="4"/>
      <c r="Q5" s="4"/>
      <c r="R5" s="4"/>
      <c r="S5" s="4"/>
      <c r="T5" s="4"/>
      <c r="U5" s="4"/>
      <c r="V5" s="4"/>
    </row>
    <row r="6" customFormat="false" ht="21.75" hidden="false" customHeight="true" outlineLevel="0" collapsed="false">
      <c r="A6" s="5" t="s">
        <v>2</v>
      </c>
      <c r="C6" s="6"/>
      <c r="D6" s="6"/>
      <c r="E6" s="6"/>
      <c r="F6" s="6"/>
      <c r="G6" s="6"/>
      <c r="H6" s="5" t="s">
        <v>3</v>
      </c>
      <c r="J6" s="6"/>
      <c r="K6" s="6"/>
      <c r="L6" s="6"/>
      <c r="M6" s="6"/>
      <c r="N6" s="5" t="s">
        <v>4</v>
      </c>
      <c r="P6" s="6"/>
      <c r="Q6" s="6"/>
      <c r="R6" s="6"/>
      <c r="S6" s="6"/>
    </row>
    <row r="7" customFormat="false" ht="21.75" hidden="false" customHeight="true" outlineLevel="0" collapsed="false">
      <c r="A7" s="5" t="s">
        <v>5</v>
      </c>
      <c r="C7" s="6"/>
      <c r="D7" s="6"/>
      <c r="E7" s="6"/>
      <c r="F7" s="6"/>
      <c r="G7" s="6"/>
      <c r="H7" s="5" t="s">
        <v>6</v>
      </c>
      <c r="J7" s="6"/>
      <c r="K7" s="6"/>
      <c r="N7" s="5" t="s">
        <v>7</v>
      </c>
      <c r="P7" s="6"/>
      <c r="Q7" s="6"/>
      <c r="R7" s="6"/>
      <c r="S7" s="6"/>
    </row>
    <row r="8" customFormat="false" ht="21.75" hidden="false" customHeight="true" outlineLevel="0" collapsed="false">
      <c r="A8" s="5" t="s">
        <v>8</v>
      </c>
      <c r="C8" s="6"/>
      <c r="D8" s="6"/>
      <c r="E8" s="6"/>
      <c r="F8" s="6"/>
      <c r="G8" s="6"/>
      <c r="H8" s="5" t="s">
        <v>9</v>
      </c>
      <c r="J8" s="6"/>
      <c r="K8" s="6"/>
      <c r="L8" s="6"/>
      <c r="M8" s="6"/>
      <c r="N8" s="5" t="s">
        <v>10</v>
      </c>
      <c r="P8" s="6"/>
      <c r="Q8" s="6"/>
      <c r="R8" s="6"/>
      <c r="S8" s="6"/>
    </row>
    <row r="9" customFormat="false" ht="21.75" hidden="false" customHeight="true" outlineLevel="0" collapsed="false">
      <c r="A9" s="5" t="s">
        <v>11</v>
      </c>
      <c r="C9" s="6"/>
      <c r="D9" s="6"/>
      <c r="E9" s="6"/>
      <c r="F9" s="5" t="s">
        <v>12</v>
      </c>
      <c r="H9" s="6" t="n">
        <v>10</v>
      </c>
      <c r="I9" s="6"/>
      <c r="J9" s="5" t="s">
        <v>13</v>
      </c>
      <c r="L9" s="6"/>
      <c r="M9" s="6"/>
      <c r="N9" s="5" t="s">
        <v>14</v>
      </c>
      <c r="P9" s="6"/>
      <c r="Q9" s="6"/>
      <c r="R9" s="6"/>
      <c r="S9" s="6"/>
    </row>
    <row r="10" customFormat="false" ht="21.75" hidden="false" customHeight="true" outlineLevel="0" collapsed="false"/>
    <row r="11" customFormat="false" ht="7.5" hidden="false" customHeight="true" outlineLevel="0" collapsed="false"/>
    <row r="12" customFormat="false" ht="36" hidden="false" customHeight="true" outlineLevel="0" collapsed="false">
      <c r="A12" s="7" t="s">
        <v>15</v>
      </c>
      <c r="B12" s="7" t="s">
        <v>16</v>
      </c>
      <c r="C12" s="7" t="s">
        <v>17</v>
      </c>
      <c r="D12" s="7" t="s">
        <v>18</v>
      </c>
      <c r="E12" s="7" t="s">
        <v>19</v>
      </c>
      <c r="F12" s="7" t="s">
        <v>20</v>
      </c>
      <c r="G12" s="7" t="s">
        <v>21</v>
      </c>
      <c r="H12" s="7" t="s">
        <v>22</v>
      </c>
      <c r="I12" s="7" t="s">
        <v>23</v>
      </c>
      <c r="J12" s="7" t="s">
        <v>24</v>
      </c>
      <c r="K12" s="7" t="s">
        <v>25</v>
      </c>
      <c r="L12" s="7" t="s">
        <v>26</v>
      </c>
      <c r="M12" s="7" t="s">
        <v>27</v>
      </c>
      <c r="N12" s="7" t="s">
        <v>28</v>
      </c>
      <c r="O12" s="7" t="s">
        <v>29</v>
      </c>
      <c r="P12" s="7" t="s">
        <v>30</v>
      </c>
      <c r="Q12" s="7" t="s">
        <v>31</v>
      </c>
      <c r="R12" s="7" t="s">
        <v>32</v>
      </c>
      <c r="S12" s="7" t="s">
        <v>33</v>
      </c>
      <c r="T12" s="7" t="s">
        <v>34</v>
      </c>
      <c r="U12" s="7" t="s">
        <v>35</v>
      </c>
      <c r="V12" s="7" t="s">
        <v>36</v>
      </c>
    </row>
    <row r="13" customFormat="false" ht="15.75" hidden="false" customHeight="true" outlineLevel="0" collapsed="false">
      <c r="A13" s="8"/>
      <c r="B13" s="8"/>
      <c r="C13" s="8"/>
      <c r="D13" s="8"/>
      <c r="E13" s="8"/>
      <c r="F13" s="8"/>
      <c r="G13" s="8"/>
      <c r="H13" s="9" t="s">
        <v>37</v>
      </c>
      <c r="I13" s="9"/>
      <c r="J13" s="9"/>
      <c r="K13" s="9"/>
      <c r="L13" s="9"/>
      <c r="M13" s="9"/>
      <c r="N13" s="9"/>
      <c r="O13" s="9"/>
      <c r="P13" s="9"/>
      <c r="Q13" s="9"/>
      <c r="R13" s="8"/>
      <c r="S13" s="8"/>
      <c r="T13" s="8"/>
      <c r="U13" s="8"/>
      <c r="V13" s="8"/>
    </row>
    <row r="14" customFormat="false" ht="24" hidden="false" customHeight="true" outlineLevel="0" collapsed="false">
      <c r="A14" s="10" t="n">
        <v>1</v>
      </c>
      <c r="B14" s="11" t="s">
        <v>38</v>
      </c>
      <c r="C14" s="12" t="n">
        <v>125</v>
      </c>
      <c r="D14" s="13" t="n">
        <v>125.2</v>
      </c>
      <c r="E14" s="14" t="n">
        <v>124.8</v>
      </c>
      <c r="F14" s="15" t="n">
        <f aca="false">D14-C14</f>
        <v>0.200000000000003</v>
      </c>
      <c r="G14" s="16" t="n">
        <f aca="false">E14-C14</f>
        <v>-0.200000000000003</v>
      </c>
      <c r="H14" s="17" t="n">
        <v>125.02</v>
      </c>
      <c r="I14" s="17" t="n">
        <v>124.98</v>
      </c>
      <c r="J14" s="17" t="n">
        <v>125.07</v>
      </c>
      <c r="K14" s="17" t="n">
        <v>124.96</v>
      </c>
      <c r="L14" s="17" t="n">
        <v>125.03</v>
      </c>
      <c r="M14" s="17" t="n">
        <v>124.99</v>
      </c>
      <c r="N14" s="17" t="n">
        <v>125.05</v>
      </c>
      <c r="O14" s="17" t="n">
        <v>125.01</v>
      </c>
      <c r="P14" s="17" t="n">
        <v>124.97</v>
      </c>
      <c r="Q14" s="17" t="n">
        <v>125.04</v>
      </c>
      <c r="R14" s="18" t="n">
        <f aca="false">AVERAGE(H14:Q14)</f>
        <v>125.012</v>
      </c>
      <c r="S14" s="19" t="n">
        <f aca="false">MAX(H14:Q14)-MIN(H14:Q14)</f>
        <v>0.109999999999999</v>
      </c>
      <c r="T14" s="20" t="n">
        <f aca="false">IF(STDEV(H14:Q14)=0,"N/A",MIN((D14-R14)/(3*STDEV(H14:Q14)),(R14-E14)/(3*STDEV(H14:Q14))))</f>
        <v>1.71906484650487</v>
      </c>
      <c r="U14" s="21" t="str">
        <f aca="false">IF(COUNTIF(H14:Q14,"&gt;"&amp;D14)&gt;0,"FAIL – Over USL",IF(COUNTIF(H14:Q14,"&lt;"&amp;E14)&gt;0,"FAIL – Under LSL",IF(ISNUMBER(T14),IF(T14&gt;=1.67,"PASS – Capable",IF(T14&gt;=1.33,"PASS – Marginal","WARN – Low Cpk")),"PASS")))</f>
        <v>PASS – Capable</v>
      </c>
      <c r="V14" s="22"/>
    </row>
    <row r="15" customFormat="false" ht="24" hidden="false" customHeight="true" outlineLevel="0" collapsed="false">
      <c r="A15" s="10" t="n">
        <v>2</v>
      </c>
      <c r="B15" s="23" t="s">
        <v>39</v>
      </c>
      <c r="C15" s="12" t="n">
        <v>80</v>
      </c>
      <c r="D15" s="13" t="n">
        <v>80.15</v>
      </c>
      <c r="E15" s="14" t="n">
        <v>79.85</v>
      </c>
      <c r="F15" s="15" t="n">
        <f aca="false">D15-C15</f>
        <v>0.150000000000006</v>
      </c>
      <c r="G15" s="16" t="n">
        <f aca="false">E15-C15</f>
        <v>-0.150000000000006</v>
      </c>
      <c r="H15" s="24" t="n">
        <v>79.99</v>
      </c>
      <c r="I15" s="24" t="n">
        <v>80.02</v>
      </c>
      <c r="J15" s="24" t="n">
        <v>80.01</v>
      </c>
      <c r="K15" s="24" t="n">
        <v>79.97</v>
      </c>
      <c r="L15" s="24" t="n">
        <v>80.03</v>
      </c>
      <c r="M15" s="24" t="n">
        <v>80</v>
      </c>
      <c r="N15" s="24" t="n">
        <v>79.98</v>
      </c>
      <c r="O15" s="24" t="n">
        <v>80.04</v>
      </c>
      <c r="P15" s="24" t="n">
        <v>80.01</v>
      </c>
      <c r="Q15" s="24" t="n">
        <v>79.96</v>
      </c>
      <c r="R15" s="18" t="n">
        <f aca="false">AVERAGE(H15:Q15)</f>
        <v>80.001</v>
      </c>
      <c r="S15" s="19" t="n">
        <f aca="false">MAX(H15:Q15)-MIN(H15:Q15)</f>
        <v>0.0800000000000125</v>
      </c>
      <c r="T15" s="20" t="n">
        <f aca="false">IF(STDEV(H15:Q15)=0,"N/A",MIN((D15-R15)/(3*STDEV(H15:Q15)),(R15-E15)/(3*STDEV(H15:Q15))))</f>
        <v>1.90931516535542</v>
      </c>
      <c r="U15" s="21" t="str">
        <f aca="false">IF(COUNTIF(H15:Q15,"&gt;"&amp;D15)&gt;0,"FAIL – Over USL",IF(COUNTIF(H15:Q15,"&lt;"&amp;E15)&gt;0,"FAIL – Under LSL",IF(ISNUMBER(T15),IF(T15&gt;=1.67,"PASS – Capable",IF(T15&gt;=1.33,"PASS – Marginal","WARN – Low Cpk")),"PASS")))</f>
        <v>PASS – Capable</v>
      </c>
      <c r="V15" s="25"/>
    </row>
    <row r="16" customFormat="false" ht="24" hidden="false" customHeight="true" outlineLevel="0" collapsed="false">
      <c r="A16" s="26" t="n">
        <v>3</v>
      </c>
      <c r="B16" s="27" t="s">
        <v>40</v>
      </c>
      <c r="C16" s="12" t="n">
        <v>45</v>
      </c>
      <c r="D16" s="13" t="n">
        <v>45.1</v>
      </c>
      <c r="E16" s="14" t="n">
        <v>44.9</v>
      </c>
      <c r="F16" s="15" t="n">
        <f aca="false">D16-C16</f>
        <v>0.100000000000001</v>
      </c>
      <c r="G16" s="16" t="n">
        <f aca="false">E16-C16</f>
        <v>-0.100000000000001</v>
      </c>
      <c r="H16" s="17" t="n">
        <v>45.01</v>
      </c>
      <c r="I16" s="17" t="n">
        <v>44.99</v>
      </c>
      <c r="J16" s="17" t="n">
        <v>45.02</v>
      </c>
      <c r="K16" s="17" t="n">
        <v>44.98</v>
      </c>
      <c r="L16" s="17" t="n">
        <v>45.03</v>
      </c>
      <c r="M16" s="17" t="n">
        <v>45</v>
      </c>
      <c r="N16" s="17" t="n">
        <v>44.97</v>
      </c>
      <c r="O16" s="17" t="n">
        <v>45.02</v>
      </c>
      <c r="P16" s="17" t="n">
        <v>45.01</v>
      </c>
      <c r="Q16" s="17" t="n">
        <v>44.99</v>
      </c>
      <c r="R16" s="18" t="n">
        <f aca="false">AVERAGE(H16:Q16)</f>
        <v>45.002</v>
      </c>
      <c r="S16" s="19" t="n">
        <f aca="false">MAX(H16:Q16)-MIN(H16:Q16)</f>
        <v>0.0600000000000023</v>
      </c>
      <c r="T16" s="20" t="n">
        <f aca="false">IF(STDEV(H16:Q16)=0,"N/A",MIN((D16-R16)/(3*STDEV(H16:Q16)),(R16-E16)/(3*STDEV(H16:Q16))))</f>
        <v>1.69066062038879</v>
      </c>
      <c r="U16" s="21" t="str">
        <f aca="false">IF(COUNTIF(H16:Q16,"&gt;"&amp;D16)&gt;0,"FAIL – Over USL",IF(COUNTIF(H16:Q16,"&lt;"&amp;E16)&gt;0,"FAIL – Under LSL",IF(ISNUMBER(T16),IF(T16&gt;=1.67,"PASS – Capable",IF(T16&gt;=1.33,"PASS – Marginal","WARN – Low Cpk")),"PASS")))</f>
        <v>PASS – Capable</v>
      </c>
      <c r="V16" s="22"/>
    </row>
    <row r="17" customFormat="false" ht="24" hidden="false" customHeight="true" outlineLevel="0" collapsed="false">
      <c r="A17" s="26" t="n">
        <v>4</v>
      </c>
      <c r="B17" s="28" t="s">
        <v>41</v>
      </c>
      <c r="C17" s="12" t="n">
        <v>12</v>
      </c>
      <c r="D17" s="13" t="n">
        <v>12.018</v>
      </c>
      <c r="E17" s="14" t="n">
        <v>11.982</v>
      </c>
      <c r="F17" s="15" t="n">
        <f aca="false">D17-C17</f>
        <v>0.0180000000000007</v>
      </c>
      <c r="G17" s="16" t="n">
        <f aca="false">E17-C17</f>
        <v>-0.0180000000000007</v>
      </c>
      <c r="H17" s="24" t="n">
        <v>11.997</v>
      </c>
      <c r="I17" s="24" t="n">
        <v>12.003</v>
      </c>
      <c r="J17" s="24" t="n">
        <v>12.001</v>
      </c>
      <c r="K17" s="24" t="n">
        <v>11.999</v>
      </c>
      <c r="L17" s="24" t="n">
        <v>12.005</v>
      </c>
      <c r="M17" s="24" t="n">
        <v>12.002</v>
      </c>
      <c r="N17" s="24" t="n">
        <v>11.998</v>
      </c>
      <c r="O17" s="24" t="n">
        <v>12.004</v>
      </c>
      <c r="P17" s="24" t="n">
        <v>12.001</v>
      </c>
      <c r="Q17" s="24" t="n">
        <v>11.996</v>
      </c>
      <c r="R17" s="18" t="n">
        <f aca="false">AVERAGE(H17:Q17)</f>
        <v>12.0006</v>
      </c>
      <c r="S17" s="19" t="n">
        <f aca="false">MAX(H17:Q17)-MIN(H17:Q17)</f>
        <v>0.00900000000000034</v>
      </c>
      <c r="T17" s="20" t="n">
        <f aca="false">IF(STDEV(H17:Q17)=0,"N/A",MIN((D17-R17)/(3*STDEV(H17:Q17)),(R17-E17)/(3*STDEV(H17:Q17))))</f>
        <v>1.91683902419065</v>
      </c>
      <c r="U17" s="21" t="str">
        <f aca="false">IF(COUNTIF(H17:Q17,"&gt;"&amp;D17)&gt;0,"FAIL – Over USL",IF(COUNTIF(H17:Q17,"&lt;"&amp;E17)&gt;0,"FAIL – Under LSL",IF(ISNUMBER(T17),IF(T17&gt;=1.67,"PASS – Capable",IF(T17&gt;=1.33,"PASS – Marginal","WARN – Low Cpk")),"PASS")))</f>
        <v>PASS – Capable</v>
      </c>
      <c r="V17" s="25"/>
    </row>
    <row r="18" customFormat="false" ht="24" hidden="false" customHeight="true" outlineLevel="0" collapsed="false">
      <c r="A18" s="10" t="n">
        <v>5</v>
      </c>
      <c r="B18" s="11" t="s">
        <v>42</v>
      </c>
      <c r="C18" s="12" t="n">
        <v>22</v>
      </c>
      <c r="D18" s="13" t="n">
        <v>22.1</v>
      </c>
      <c r="E18" s="14" t="n">
        <v>21.9</v>
      </c>
      <c r="F18" s="15" t="n">
        <f aca="false">D18-C18</f>
        <v>0.100000000000001</v>
      </c>
      <c r="G18" s="16" t="n">
        <f aca="false">E18-C18</f>
        <v>-0.100000000000001</v>
      </c>
      <c r="H18" s="17" t="n">
        <v>22.02</v>
      </c>
      <c r="I18" s="17" t="n">
        <v>21.98</v>
      </c>
      <c r="J18" s="17" t="n">
        <v>22.03</v>
      </c>
      <c r="K18" s="17" t="n">
        <v>21.97</v>
      </c>
      <c r="L18" s="17" t="n">
        <v>22.01</v>
      </c>
      <c r="M18" s="17" t="n">
        <v>22</v>
      </c>
      <c r="N18" s="17" t="n">
        <v>21.99</v>
      </c>
      <c r="O18" s="17" t="n">
        <v>22.02</v>
      </c>
      <c r="P18" s="17" t="n">
        <v>22.01</v>
      </c>
      <c r="Q18" s="17" t="n">
        <v>21.98</v>
      </c>
      <c r="R18" s="18" t="n">
        <f aca="false">AVERAGE(H18:Q18)</f>
        <v>22.001</v>
      </c>
      <c r="S18" s="19" t="n">
        <f aca="false">MAX(H18:Q18)-MIN(H18:Q18)</f>
        <v>0.0600000000000023</v>
      </c>
      <c r="T18" s="20" t="n">
        <f aca="false">IF(STDEV(H18:Q18)=0,"N/A",MIN((D18-R18)/(3*STDEV(H18:Q18)),(R18-E18)/(3*STDEV(H18:Q18))))</f>
        <v>1.62975383447185</v>
      </c>
      <c r="U18" s="21" t="str">
        <f aca="false">IF(COUNTIF(H18:Q18,"&gt;"&amp;D18)&gt;0,"FAIL – Over USL",IF(COUNTIF(H18:Q18,"&lt;"&amp;E18)&gt;0,"FAIL – Under LSL",IF(ISNUMBER(T18),IF(T18&gt;=1.67,"PASS – Capable",IF(T18&gt;=1.33,"PASS – Marginal","WARN – Low Cpk")),"PASS")))</f>
        <v>PASS – Marginal</v>
      </c>
      <c r="V18" s="22"/>
    </row>
    <row r="19" customFormat="false" ht="24" hidden="false" customHeight="true" outlineLevel="0" collapsed="false">
      <c r="A19" s="26" t="n">
        <v>6</v>
      </c>
      <c r="B19" s="28" t="s">
        <v>43</v>
      </c>
      <c r="C19" s="12" t="n">
        <v>7.188</v>
      </c>
      <c r="D19" s="13" t="n">
        <v>7.248</v>
      </c>
      <c r="E19" s="14" t="n">
        <v>7.118</v>
      </c>
      <c r="F19" s="15" t="n">
        <f aca="false">D19-C19</f>
        <v>0.0600000000000005</v>
      </c>
      <c r="G19" s="16" t="n">
        <f aca="false">E19-C19</f>
        <v>-0.0699999999999994</v>
      </c>
      <c r="H19" s="24" t="n">
        <v>7.195</v>
      </c>
      <c r="I19" s="24" t="n">
        <v>7.201</v>
      </c>
      <c r="J19" s="24" t="n">
        <v>7.198</v>
      </c>
      <c r="K19" s="24" t="n">
        <v>7.203</v>
      </c>
      <c r="L19" s="24" t="n">
        <v>7.196</v>
      </c>
      <c r="M19" s="24" t="n">
        <v>7.199</v>
      </c>
      <c r="N19" s="24" t="n">
        <v>7.202</v>
      </c>
      <c r="O19" s="24" t="n">
        <v>7.197</v>
      </c>
      <c r="P19" s="24" t="n">
        <v>7.2</v>
      </c>
      <c r="Q19" s="24" t="n">
        <v>7.194</v>
      </c>
      <c r="R19" s="18" t="n">
        <f aca="false">AVERAGE(H19:Q19)</f>
        <v>7.1985</v>
      </c>
      <c r="S19" s="19" t="n">
        <f aca="false">MAX(H19:Q19)-MIN(H19:Q19)</f>
        <v>0.00900000000000034</v>
      </c>
      <c r="T19" s="20" t="n">
        <f aca="false">IF(STDEV(H19:Q19)=0,"N/A",MIN((D19-R19)/(3*STDEV(H19:Q19)),(R19-E19)/(3*STDEV(H19:Q19))))</f>
        <v>5.4497706373755</v>
      </c>
      <c r="U19" s="21" t="str">
        <f aca="false">IF(COUNTIF(H19:Q19,"&gt;"&amp;D19)&gt;0,"FAIL – Over USL",IF(COUNTIF(H19:Q19,"&lt;"&amp;E19)&gt;0,"FAIL – Under LSL",IF(ISNUMBER(T19),IF(T19&gt;=1.67,"PASS – Capable",IF(T19&gt;=1.33,"PASS – Marginal","WARN – Low Cpk")),"PASS")))</f>
        <v>PASS – Capable</v>
      </c>
      <c r="V19" s="25"/>
    </row>
    <row r="20" customFormat="false" ht="24" hidden="false" customHeight="true" outlineLevel="0" collapsed="false">
      <c r="A20" s="10" t="n">
        <v>7</v>
      </c>
      <c r="B20" s="29" t="s">
        <v>44</v>
      </c>
      <c r="C20" s="12" t="n">
        <v>15</v>
      </c>
      <c r="D20" s="13" t="n">
        <v>16</v>
      </c>
      <c r="E20" s="14" t="n">
        <v>14.5</v>
      </c>
      <c r="F20" s="15" t="n">
        <f aca="false">D20-C20</f>
        <v>1</v>
      </c>
      <c r="G20" s="16" t="n">
        <f aca="false">E20-C20</f>
        <v>-0.5</v>
      </c>
      <c r="H20" s="17" t="n">
        <v>15.2</v>
      </c>
      <c r="I20" s="17" t="n">
        <v>15.4</v>
      </c>
      <c r="J20" s="17" t="n">
        <v>15.1</v>
      </c>
      <c r="K20" s="17" t="n">
        <v>15.5</v>
      </c>
      <c r="L20" s="17" t="n">
        <v>15.3</v>
      </c>
      <c r="M20" s="17" t="n">
        <v>15</v>
      </c>
      <c r="N20" s="17" t="n">
        <v>15.6</v>
      </c>
      <c r="O20" s="17" t="n">
        <v>15.2</v>
      </c>
      <c r="P20" s="17" t="n">
        <v>15.4</v>
      </c>
      <c r="Q20" s="17" t="n">
        <v>15.3</v>
      </c>
      <c r="R20" s="18" t="n">
        <f aca="false">AVERAGE(H20:Q20)</f>
        <v>15.3</v>
      </c>
      <c r="S20" s="19" t="n">
        <f aca="false">MAX(H20:Q20)-MIN(H20:Q20)</f>
        <v>0.6</v>
      </c>
      <c r="T20" s="20" t="n">
        <f aca="false">IF(STDEV(H20:Q20)=0,"N/A",MIN((D20-R20)/(3*STDEV(H20:Q20)),(R20-E20)/(3*STDEV(H20:Q20))))</f>
        <v>1.27801930084539</v>
      </c>
      <c r="U20" s="21" t="str">
        <f aca="false">IF(COUNTIF(H20:Q20,"&gt;"&amp;D20)&gt;0,"FAIL – Over USL",IF(COUNTIF(H20:Q20,"&lt;"&amp;E20)&gt;0,"FAIL – Under LSL",IF(ISNUMBER(T20),IF(T20&gt;=1.67,"PASS – Capable",IF(T20&gt;=1.33,"PASS – Marginal","WARN – Low Cpk")),"PASS")))</f>
        <v>WARN – Low Cpk</v>
      </c>
      <c r="V20" s="22"/>
    </row>
    <row r="21" customFormat="false" ht="24" hidden="false" customHeight="true" outlineLevel="0" collapsed="false">
      <c r="A21" s="10" t="n">
        <v>8</v>
      </c>
      <c r="B21" s="23" t="s">
        <v>45</v>
      </c>
      <c r="C21" s="12" t="n">
        <v>5</v>
      </c>
      <c r="D21" s="13" t="n">
        <v>5.3</v>
      </c>
      <c r="E21" s="14" t="n">
        <v>4.7</v>
      </c>
      <c r="F21" s="15" t="n">
        <f aca="false">D21-C21</f>
        <v>0.3</v>
      </c>
      <c r="G21" s="16" t="n">
        <f aca="false">E21-C21</f>
        <v>-0.3</v>
      </c>
      <c r="H21" s="24" t="n">
        <v>4.95</v>
      </c>
      <c r="I21" s="24" t="n">
        <v>5.05</v>
      </c>
      <c r="J21" s="24" t="n">
        <v>4.98</v>
      </c>
      <c r="K21" s="24" t="n">
        <v>5.02</v>
      </c>
      <c r="L21" s="24" t="n">
        <v>5.01</v>
      </c>
      <c r="M21" s="24" t="n">
        <v>4.99</v>
      </c>
      <c r="N21" s="24" t="n">
        <v>5.03</v>
      </c>
      <c r="O21" s="24" t="n">
        <v>5</v>
      </c>
      <c r="P21" s="24" t="n">
        <v>4.96</v>
      </c>
      <c r="Q21" s="24" t="n">
        <v>5.04</v>
      </c>
      <c r="R21" s="18" t="n">
        <f aca="false">AVERAGE(H21:Q21)</f>
        <v>5.003</v>
      </c>
      <c r="S21" s="19" t="n">
        <f aca="false">MAX(H21:Q21)-MIN(H21:Q21)</f>
        <v>0.0999999999999996</v>
      </c>
      <c r="T21" s="20" t="n">
        <f aca="false">IF(STDEV(H21:Q21)=0,"N/A",MIN((D21-R21)/(3*STDEV(H21:Q21)),(R21-E21)/(3*STDEV(H21:Q21))))</f>
        <v>2.96851611282269</v>
      </c>
      <c r="U21" s="21" t="str">
        <f aca="false">IF(COUNTIF(H21:Q21,"&gt;"&amp;D21)&gt;0,"FAIL – Over USL",IF(COUNTIF(H21:Q21,"&lt;"&amp;E21)&gt;0,"FAIL – Under LSL",IF(ISNUMBER(T21),IF(T21&gt;=1.67,"PASS – Capable",IF(T21&gt;=1.33,"PASS – Marginal","WARN – Low Cpk")),"PASS")))</f>
        <v>PASS – Capable</v>
      </c>
      <c r="V21" s="25"/>
    </row>
    <row r="22" customFormat="false" ht="24" hidden="false" customHeight="true" outlineLevel="0" collapsed="false">
      <c r="A22" s="10" t="n">
        <v>9</v>
      </c>
      <c r="B22" s="30" t="s">
        <v>46</v>
      </c>
      <c r="C22" s="12" t="n">
        <v>2</v>
      </c>
      <c r="D22" s="13" t="n">
        <v>2.3</v>
      </c>
      <c r="E22" s="14" t="n">
        <v>1.7</v>
      </c>
      <c r="F22" s="15" t="n">
        <f aca="false">D22-C22</f>
        <v>0.3</v>
      </c>
      <c r="G22" s="16" t="n">
        <f aca="false">E22-C22</f>
        <v>-0.3</v>
      </c>
      <c r="H22" s="17" t="n">
        <v>1.95</v>
      </c>
      <c r="I22" s="17" t="n">
        <v>2.05</v>
      </c>
      <c r="J22" s="17" t="n">
        <v>1.98</v>
      </c>
      <c r="K22" s="17" t="n">
        <v>2.02</v>
      </c>
      <c r="L22" s="17" t="n">
        <v>2.1</v>
      </c>
      <c r="M22" s="17" t="n">
        <v>1.92</v>
      </c>
      <c r="N22" s="17" t="n">
        <v>2.08</v>
      </c>
      <c r="O22" s="17" t="n">
        <v>1.97</v>
      </c>
      <c r="P22" s="17" t="n">
        <v>2.03</v>
      </c>
      <c r="Q22" s="17" t="n">
        <v>2</v>
      </c>
      <c r="R22" s="18" t="n">
        <f aca="false">AVERAGE(H22:Q22)</f>
        <v>2.01</v>
      </c>
      <c r="S22" s="19" t="n">
        <f aca="false">MAX(H22:Q22)-MIN(H22:Q22)</f>
        <v>0.18</v>
      </c>
      <c r="T22" s="20" t="n">
        <f aca="false">IF(STDEV(H22:Q22)=0,"N/A",MIN((D22-R22)/(3*STDEV(H22:Q22)),(R22-E22)/(3*STDEV(H22:Q22))))</f>
        <v>1.69131434620743</v>
      </c>
      <c r="U22" s="21" t="str">
        <f aca="false">IF(COUNTIF(H22:Q22,"&gt;"&amp;D22)&gt;0,"FAIL – Over USL",IF(COUNTIF(H22:Q22,"&lt;"&amp;E22)&gt;0,"FAIL – Under LSL",IF(ISNUMBER(T22),IF(T22&gt;=1.67,"PASS – Capable",IF(T22&gt;=1.33,"PASS – Marginal","WARN – Low Cpk")),"PASS")))</f>
        <v>PASS – Capable</v>
      </c>
      <c r="V22" s="22"/>
    </row>
    <row r="23" customFormat="false" ht="24" hidden="false" customHeight="true" outlineLevel="0" collapsed="false">
      <c r="A23" s="10" t="n">
        <v>10</v>
      </c>
      <c r="B23" s="23" t="s">
        <v>47</v>
      </c>
      <c r="C23" s="12" t="n">
        <v>60</v>
      </c>
      <c r="D23" s="13" t="n">
        <v>60.1</v>
      </c>
      <c r="E23" s="14" t="n">
        <v>59.9</v>
      </c>
      <c r="F23" s="15" t="n">
        <f aca="false">D23-C23</f>
        <v>0.100000000000001</v>
      </c>
      <c r="G23" s="16" t="n">
        <f aca="false">E23-C23</f>
        <v>-0.100000000000001</v>
      </c>
      <c r="H23" s="24" t="n">
        <v>59.98</v>
      </c>
      <c r="I23" s="24" t="n">
        <v>60.01</v>
      </c>
      <c r="J23" s="24" t="n">
        <v>60.02</v>
      </c>
      <c r="K23" s="24" t="n">
        <v>59.99</v>
      </c>
      <c r="L23" s="24" t="n">
        <v>60.03</v>
      </c>
      <c r="M23" s="24" t="n">
        <v>60</v>
      </c>
      <c r="N23" s="24" t="n">
        <v>59.97</v>
      </c>
      <c r="O23" s="24" t="n">
        <v>60.02</v>
      </c>
      <c r="P23" s="24" t="n">
        <v>60.01</v>
      </c>
      <c r="Q23" s="24" t="n">
        <v>59.98</v>
      </c>
      <c r="R23" s="18" t="n">
        <f aca="false">AVERAGE(H23:Q23)</f>
        <v>60.001</v>
      </c>
      <c r="S23" s="19" t="n">
        <f aca="false">MAX(H23:Q23)-MIN(H23:Q23)</f>
        <v>0.0600000000000023</v>
      </c>
      <c r="T23" s="20" t="n">
        <f aca="false">IF(STDEV(H23:Q23)=0,"N/A",MIN((D23-R23)/(3*STDEV(H23:Q23)),(R23-E23)/(3*STDEV(H23:Q23))))</f>
        <v>1.62975383447177</v>
      </c>
      <c r="U23" s="21" t="str">
        <f aca="false">IF(COUNTIF(H23:Q23,"&gt;"&amp;D23)&gt;0,"FAIL – Over USL",IF(COUNTIF(H23:Q23,"&lt;"&amp;E23)&gt;0,"FAIL – Under LSL",IF(ISNUMBER(T23),IF(T23&gt;=1.67,"PASS – Capable",IF(T23&gt;=1.33,"PASS – Marginal","WARN – Low Cpk")),"PASS")))</f>
        <v>PASS – Marginal</v>
      </c>
      <c r="V23" s="25"/>
    </row>
    <row r="24" customFormat="false" ht="24" hidden="false" customHeight="true" outlineLevel="0" collapsed="false">
      <c r="A24" s="10" t="n">
        <v>11</v>
      </c>
      <c r="B24" s="11" t="s">
        <v>48</v>
      </c>
      <c r="C24" s="12" t="n">
        <v>6.5</v>
      </c>
      <c r="D24" s="13" t="n">
        <v>6.56</v>
      </c>
      <c r="E24" s="14" t="n">
        <v>6.44</v>
      </c>
      <c r="F24" s="15" t="n">
        <f aca="false">D24-C24</f>
        <v>0.0599999999999996</v>
      </c>
      <c r="G24" s="16" t="n">
        <f aca="false">E24-C24</f>
        <v>-0.0599999999999996</v>
      </c>
      <c r="H24" s="17" t="n">
        <v>6.502</v>
      </c>
      <c r="I24" s="17" t="n">
        <v>6.498</v>
      </c>
      <c r="J24" s="17" t="n">
        <v>6.505</v>
      </c>
      <c r="K24" s="17" t="n">
        <v>6.495</v>
      </c>
      <c r="L24" s="17" t="n">
        <v>6.503</v>
      </c>
      <c r="M24" s="17" t="n">
        <v>6.5</v>
      </c>
      <c r="N24" s="17" t="n">
        <v>6.497</v>
      </c>
      <c r="O24" s="17" t="n">
        <v>6.504</v>
      </c>
      <c r="P24" s="17" t="n">
        <v>6.501</v>
      </c>
      <c r="Q24" s="17" t="n">
        <v>6.496</v>
      </c>
      <c r="R24" s="18" t="n">
        <f aca="false">AVERAGE(H24:Q24)</f>
        <v>6.5001</v>
      </c>
      <c r="S24" s="19" t="n">
        <f aca="false">MAX(H24:Q24)-MIN(H24:Q24)</f>
        <v>0.00999999999999979</v>
      </c>
      <c r="T24" s="20" t="n">
        <f aca="false">IF(STDEV(H24:Q24)=0,"N/A",MIN((D24-R24)/(3*STDEV(H24:Q24)),(R24-E24)/(3*STDEV(H24:Q24))))</f>
        <v>5.74001308618456</v>
      </c>
      <c r="U24" s="21" t="str">
        <f aca="false">IF(COUNTIF(H24:Q24,"&gt;"&amp;D24)&gt;0,"FAIL – Over USL",IF(COUNTIF(H24:Q24,"&lt;"&amp;E24)&gt;0,"FAIL – Under LSL",IF(ISNUMBER(T24),IF(T24&gt;=1.67,"PASS – Capable",IF(T24&gt;=1.33,"PASS – Marginal","WARN – Low Cpk")),"PASS")))</f>
        <v>PASS – Capable</v>
      </c>
      <c r="V24" s="22"/>
    </row>
    <row r="25" customFormat="false" ht="24" hidden="false" customHeight="true" outlineLevel="0" collapsed="false">
      <c r="A25" s="26" t="n">
        <v>12</v>
      </c>
      <c r="B25" s="28" t="s">
        <v>49</v>
      </c>
      <c r="C25" s="12" t="n">
        <v>0</v>
      </c>
      <c r="D25" s="13" t="n">
        <v>0.05</v>
      </c>
      <c r="E25" s="14" t="n">
        <v>0</v>
      </c>
      <c r="F25" s="15" t="n">
        <f aca="false">D25-C25</f>
        <v>0.05</v>
      </c>
      <c r="G25" s="16" t="n">
        <f aca="false">E25-C25</f>
        <v>0</v>
      </c>
      <c r="H25" s="24" t="n">
        <v>0.018</v>
      </c>
      <c r="I25" s="24" t="n">
        <v>0.022</v>
      </c>
      <c r="J25" s="24" t="n">
        <v>0.015</v>
      </c>
      <c r="K25" s="24" t="n">
        <v>0.025</v>
      </c>
      <c r="L25" s="24" t="n">
        <v>0.019</v>
      </c>
      <c r="M25" s="24" t="n">
        <v>0.021</v>
      </c>
      <c r="N25" s="24" t="n">
        <v>0.017</v>
      </c>
      <c r="O25" s="24" t="n">
        <v>0.023</v>
      </c>
      <c r="P25" s="24" t="n">
        <v>0.016</v>
      </c>
      <c r="Q25" s="24" t="n">
        <v>0.02</v>
      </c>
      <c r="R25" s="18" t="n">
        <f aca="false">AVERAGE(H25:Q25)</f>
        <v>0.0196</v>
      </c>
      <c r="S25" s="19" t="n">
        <f aca="false">MAX(H25:Q25)-MIN(H25:Q25)</f>
        <v>0.01</v>
      </c>
      <c r="T25" s="20" t="n">
        <f aca="false">IF(STDEV(H25:Q25)=0,"N/A",MIN((D25-R25)/(3*STDEV(H25:Q25)),(R25-E25)/(3*STDEV(H25:Q25))))</f>
        <v>2.03901342751237</v>
      </c>
      <c r="U25" s="21" t="str">
        <f aca="false">IF(COUNTIF(H25:Q25,"&gt;"&amp;D25)&gt;0,"FAIL – Over USL",IF(COUNTIF(H25:Q25,"&lt;"&amp;E25)&gt;0,"FAIL – Under LSL",IF(ISNUMBER(T25),IF(T25&gt;=1.67,"PASS – Capable",IF(T25&gt;=1.33,"PASS – Marginal","WARN – Low Cpk")),"PASS")))</f>
        <v>PASS – Capable</v>
      </c>
      <c r="V25" s="25"/>
    </row>
    <row r="26" customFormat="false" ht="24" hidden="false" customHeight="true" outlineLevel="0" collapsed="false">
      <c r="A26" s="10" t="n">
        <v>13</v>
      </c>
      <c r="B26" s="31" t="s">
        <v>50</v>
      </c>
      <c r="C26" s="12" t="n">
        <v>0</v>
      </c>
      <c r="D26" s="13" t="n">
        <v>0.08</v>
      </c>
      <c r="E26" s="14" t="n">
        <v>0</v>
      </c>
      <c r="F26" s="15" t="n">
        <f aca="false">D26-C26</f>
        <v>0.08</v>
      </c>
      <c r="G26" s="16" t="n">
        <f aca="false">E26-C26</f>
        <v>0</v>
      </c>
      <c r="H26" s="17" t="n">
        <v>0.031</v>
      </c>
      <c r="I26" s="17" t="n">
        <v>0.028</v>
      </c>
      <c r="J26" s="17" t="n">
        <v>0.035</v>
      </c>
      <c r="K26" s="17" t="n">
        <v>0.027</v>
      </c>
      <c r="L26" s="17" t="n">
        <v>0.033</v>
      </c>
      <c r="M26" s="17" t="n">
        <v>0.029</v>
      </c>
      <c r="N26" s="17" t="n">
        <v>0.036</v>
      </c>
      <c r="O26" s="17" t="n">
        <v>0.03</v>
      </c>
      <c r="P26" s="17" t="n">
        <v>0.032</v>
      </c>
      <c r="Q26" s="17" t="n">
        <v>0.028</v>
      </c>
      <c r="R26" s="18" t="n">
        <f aca="false">AVERAGE(H26:Q26)</f>
        <v>0.0309</v>
      </c>
      <c r="S26" s="19" t="n">
        <f aca="false">MAX(H26:Q26)-MIN(H26:Q26)</f>
        <v>0.009</v>
      </c>
      <c r="T26" s="20" t="n">
        <f aca="false">IF(STDEV(H26:Q26)=0,"N/A",MIN((D26-R26)/(3*STDEV(H26:Q26)),(R26-E26)/(3*STDEV(H26:Q26))))</f>
        <v>3.35354882962067</v>
      </c>
      <c r="U26" s="21" t="str">
        <f aca="false">IF(COUNTIF(H26:Q26,"&gt;"&amp;D26)&gt;0,"FAIL – Over USL",IF(COUNTIF(H26:Q26,"&lt;"&amp;E26)&gt;0,"FAIL – Under LSL",IF(ISNUMBER(T26),IF(T26&gt;=1.67,"PASS – Capable",IF(T26&gt;=1.33,"PASS – Marginal","WARN – Low Cpk")),"PASS")))</f>
        <v>PASS – Capable</v>
      </c>
      <c r="V26" s="22"/>
    </row>
    <row r="27" customFormat="false" ht="24" hidden="false" customHeight="true" outlineLevel="0" collapsed="false">
      <c r="A27" s="10" t="n">
        <v>14</v>
      </c>
      <c r="B27" s="23" t="s">
        <v>51</v>
      </c>
      <c r="C27" s="12" t="n">
        <v>0</v>
      </c>
      <c r="D27" s="13" t="n">
        <v>0.06</v>
      </c>
      <c r="E27" s="14" t="n">
        <v>0</v>
      </c>
      <c r="F27" s="15" t="n">
        <f aca="false">D27-C27</f>
        <v>0.06</v>
      </c>
      <c r="G27" s="16" t="n">
        <f aca="false">E27-C27</f>
        <v>0</v>
      </c>
      <c r="H27" s="24" t="n">
        <v>0.021</v>
      </c>
      <c r="I27" s="24" t="n">
        <v>0.018</v>
      </c>
      <c r="J27" s="24" t="n">
        <v>0.024</v>
      </c>
      <c r="K27" s="24" t="n">
        <v>0.019</v>
      </c>
      <c r="L27" s="24" t="n">
        <v>0.022</v>
      </c>
      <c r="M27" s="24" t="n">
        <v>0.02</v>
      </c>
      <c r="N27" s="24" t="n">
        <v>0.017</v>
      </c>
      <c r="O27" s="24" t="n">
        <v>0.023</v>
      </c>
      <c r="P27" s="24" t="n">
        <v>0.021</v>
      </c>
      <c r="Q27" s="24" t="n">
        <v>0.019</v>
      </c>
      <c r="R27" s="18" t="n">
        <f aca="false">AVERAGE(H27:Q27)</f>
        <v>0.0204</v>
      </c>
      <c r="S27" s="19" t="n">
        <f aca="false">MAX(H27:Q27)-MIN(H27:Q27)</f>
        <v>0.007</v>
      </c>
      <c r="T27" s="20" t="n">
        <f aca="false">IF(STDEV(H27:Q27)=0,"N/A",MIN((D27-R27)/(3*STDEV(H27:Q27)),(R27-E27)/(3*STDEV(H27:Q27))))</f>
        <v>3.06153114845709</v>
      </c>
      <c r="U27" s="21" t="str">
        <f aca="false">IF(COUNTIF(H27:Q27,"&gt;"&amp;D27)&gt;0,"FAIL – Over USL",IF(COUNTIF(H27:Q27,"&lt;"&amp;E27)&gt;0,"FAIL – Under LSL",IF(ISNUMBER(T27),IF(T27&gt;=1.67,"PASS – Capable",IF(T27&gt;=1.33,"PASS – Marginal","WARN – Low Cpk")),"PASS")))</f>
        <v>PASS – Capable</v>
      </c>
      <c r="V27" s="25"/>
    </row>
    <row r="28" customFormat="false" ht="24" hidden="false" customHeight="true" outlineLevel="0" collapsed="false">
      <c r="A28" s="10" t="n">
        <v>15</v>
      </c>
      <c r="B28" s="31" t="s">
        <v>52</v>
      </c>
      <c r="C28" s="12" t="n">
        <v>0</v>
      </c>
      <c r="D28" s="13" t="n">
        <v>0.01</v>
      </c>
      <c r="E28" s="14" t="n">
        <v>0</v>
      </c>
      <c r="F28" s="15" t="n">
        <f aca="false">D28-C28</f>
        <v>0.01</v>
      </c>
      <c r="G28" s="16" t="n">
        <f aca="false">E28-C28</f>
        <v>0</v>
      </c>
      <c r="H28" s="17" t="n">
        <v>0.003</v>
      </c>
      <c r="I28" s="17" t="n">
        <v>0.004</v>
      </c>
      <c r="J28" s="17" t="n">
        <v>0.003</v>
      </c>
      <c r="K28" s="17" t="n">
        <v>0.005</v>
      </c>
      <c r="L28" s="17" t="n">
        <v>0.004</v>
      </c>
      <c r="M28" s="17" t="n">
        <v>0.003</v>
      </c>
      <c r="N28" s="17" t="n">
        <v>0.004</v>
      </c>
      <c r="O28" s="17" t="n">
        <v>0.004</v>
      </c>
      <c r="P28" s="17" t="n">
        <v>0.003</v>
      </c>
      <c r="Q28" s="17" t="n">
        <v>0.004</v>
      </c>
      <c r="R28" s="18" t="n">
        <f aca="false">AVERAGE(H28:Q28)</f>
        <v>0.0037</v>
      </c>
      <c r="S28" s="19" t="n">
        <f aca="false">MAX(H28:Q28)-MIN(H28:Q28)</f>
        <v>0.002</v>
      </c>
      <c r="T28" s="20" t="n">
        <f aca="false">IF(STDEV(H28:Q28)=0,"N/A",MIN((D28-R28)/(3*STDEV(H28:Q28)),(R28-E28)/(3*STDEV(H28:Q28))))</f>
        <v>1.82729975380174</v>
      </c>
      <c r="U28" s="21" t="str">
        <f aca="false">IF(COUNTIF(H28:Q28,"&gt;"&amp;D28)&gt;0,"FAIL – Over USL",IF(COUNTIF(H28:Q28,"&lt;"&amp;E28)&gt;0,"FAIL – Under LSL",IF(ISNUMBER(T28),IF(T28&gt;=1.67,"PASS – Capable",IF(T28&gt;=1.33,"PASS – Marginal","WARN – Low Cpk")),"PASS")))</f>
        <v>PASS – Capable</v>
      </c>
      <c r="V28" s="22"/>
    </row>
    <row r="29" customFormat="false" ht="24" hidden="false" customHeight="true" outlineLevel="0" collapsed="false">
      <c r="A29" s="26" t="n">
        <v>16</v>
      </c>
      <c r="B29" s="28" t="s">
        <v>53</v>
      </c>
      <c r="C29" s="12" t="n">
        <v>0</v>
      </c>
      <c r="D29" s="13" t="n">
        <v>0.012</v>
      </c>
      <c r="E29" s="14" t="n">
        <v>0</v>
      </c>
      <c r="F29" s="15" t="n">
        <f aca="false">D29-C29</f>
        <v>0.012</v>
      </c>
      <c r="G29" s="16" t="n">
        <f aca="false">E29-C29</f>
        <v>0</v>
      </c>
      <c r="H29" s="24" t="n">
        <v>0.004</v>
      </c>
      <c r="I29" s="24" t="n">
        <v>0.005</v>
      </c>
      <c r="J29" s="24" t="n">
        <v>0.004</v>
      </c>
      <c r="K29" s="24" t="n">
        <v>0.006</v>
      </c>
      <c r="L29" s="24" t="n">
        <v>0.005</v>
      </c>
      <c r="M29" s="24" t="n">
        <v>0.004</v>
      </c>
      <c r="N29" s="24" t="n">
        <v>0.005</v>
      </c>
      <c r="O29" s="24" t="n">
        <v>0.005</v>
      </c>
      <c r="P29" s="24" t="n">
        <v>0.004</v>
      </c>
      <c r="Q29" s="24" t="n">
        <v>0.005</v>
      </c>
      <c r="R29" s="18" t="n">
        <f aca="false">AVERAGE(H29:Q29)</f>
        <v>0.0047</v>
      </c>
      <c r="S29" s="19" t="n">
        <f aca="false">MAX(H29:Q29)-MIN(H29:Q29)</f>
        <v>0.002</v>
      </c>
      <c r="T29" s="20" t="n">
        <f aca="false">IF(STDEV(H29:Q29)=0,"N/A",MIN((D29-R29)/(3*STDEV(H29:Q29)),(R29-E29)/(3*STDEV(H29:Q29))))</f>
        <v>2.32116455212654</v>
      </c>
      <c r="U29" s="21" t="str">
        <f aca="false">IF(COUNTIF(H29:Q29,"&gt;"&amp;D29)&gt;0,"FAIL – Over USL",IF(COUNTIF(H29:Q29,"&lt;"&amp;E29)&gt;0,"FAIL – Under LSL",IF(ISNUMBER(T29),IF(T29&gt;=1.67,"PASS – Capable",IF(T29&gt;=1.33,"PASS – Marginal","WARN – Low Cpk")),"PASS")))</f>
        <v>PASS – Capable</v>
      </c>
      <c r="V29" s="25"/>
    </row>
    <row r="30" customFormat="false" ht="24" hidden="false" customHeight="true" outlineLevel="0" collapsed="false">
      <c r="A30" s="26" t="n">
        <v>17</v>
      </c>
      <c r="B30" s="32" t="s">
        <v>54</v>
      </c>
      <c r="C30" s="12" t="n">
        <v>0</v>
      </c>
      <c r="D30" s="13" t="n">
        <v>0.1</v>
      </c>
      <c r="E30" s="14" t="n">
        <v>0</v>
      </c>
      <c r="F30" s="15" t="n">
        <f aca="false">D30-C30</f>
        <v>0.1</v>
      </c>
      <c r="G30" s="16" t="n">
        <f aca="false">E30-C30</f>
        <v>0</v>
      </c>
      <c r="H30" s="17" t="n">
        <v>0.038</v>
      </c>
      <c r="I30" s="17" t="n">
        <v>0.042</v>
      </c>
      <c r="J30" s="17" t="n">
        <v>0.035</v>
      </c>
      <c r="K30" s="17" t="n">
        <v>0.045</v>
      </c>
      <c r="L30" s="17" t="n">
        <v>0.04</v>
      </c>
      <c r="M30" s="17" t="n">
        <v>0.037</v>
      </c>
      <c r="N30" s="17" t="n">
        <v>0.043</v>
      </c>
      <c r="O30" s="17" t="n">
        <v>0.039</v>
      </c>
      <c r="P30" s="17" t="n">
        <v>0.041</v>
      </c>
      <c r="Q30" s="17" t="n">
        <v>0.036</v>
      </c>
      <c r="R30" s="18" t="n">
        <f aca="false">AVERAGE(H30:Q30)</f>
        <v>0.0396</v>
      </c>
      <c r="S30" s="19" t="n">
        <f aca="false">MAX(H30:Q30)-MIN(H30:Q30)</f>
        <v>0.01</v>
      </c>
      <c r="T30" s="20" t="n">
        <f aca="false">IF(STDEV(H30:Q30)=0,"N/A",MIN((D30-R30)/(3*STDEV(H30:Q30)),(R30-E30)/(3*STDEV(H30:Q30))))</f>
        <v>4.11963937395357</v>
      </c>
      <c r="U30" s="21" t="str">
        <f aca="false">IF(COUNTIF(H30:Q30,"&gt;"&amp;D30)&gt;0,"FAIL – Over USL",IF(COUNTIF(H30:Q30,"&lt;"&amp;E30)&gt;0,"FAIL – Under LSL",IF(ISNUMBER(T30),IF(T30&gt;=1.67,"PASS – Capable",IF(T30&gt;=1.33,"PASS – Marginal","WARN – Low Cpk")),"PASS")))</f>
        <v>PASS – Capable</v>
      </c>
      <c r="V30" s="22"/>
    </row>
    <row r="31" customFormat="false" ht="24" hidden="false" customHeight="true" outlineLevel="0" collapsed="false">
      <c r="A31" s="10" t="n">
        <v>18</v>
      </c>
      <c r="B31" s="23" t="s">
        <v>55</v>
      </c>
      <c r="C31" s="12" t="n">
        <v>0</v>
      </c>
      <c r="D31" s="13" t="n">
        <v>0.05</v>
      </c>
      <c r="E31" s="14" t="n">
        <v>0</v>
      </c>
      <c r="F31" s="15" t="n">
        <f aca="false">D31-C31</f>
        <v>0.05</v>
      </c>
      <c r="G31" s="16" t="n">
        <f aca="false">E31-C31</f>
        <v>0</v>
      </c>
      <c r="H31" s="24" t="n">
        <v>0.012</v>
      </c>
      <c r="I31" s="24" t="n">
        <v>0.015</v>
      </c>
      <c r="J31" s="24" t="n">
        <v>0.011</v>
      </c>
      <c r="K31" s="24" t="n">
        <v>0.016</v>
      </c>
      <c r="L31" s="24" t="n">
        <v>0.013</v>
      </c>
      <c r="M31" s="24" t="n">
        <v>0.014</v>
      </c>
      <c r="N31" s="24" t="n">
        <v>0.012</v>
      </c>
      <c r="O31" s="24" t="n">
        <v>0.015</v>
      </c>
      <c r="P31" s="24" t="n">
        <v>0.013</v>
      </c>
      <c r="Q31" s="24" t="n">
        <v>0.014</v>
      </c>
      <c r="R31" s="18" t="n">
        <f aca="false">AVERAGE(H31:Q31)</f>
        <v>0.0135</v>
      </c>
      <c r="S31" s="19" t="n">
        <f aca="false">MAX(H31:Q31)-MIN(H31:Q31)</f>
        <v>0.005</v>
      </c>
      <c r="T31" s="20" t="n">
        <f aca="false">IF(STDEV(H31:Q31)=0,"N/A",MIN((D31-R31)/(3*STDEV(H31:Q31)),(R31-E31)/(3*STDEV(H31:Q31))))</f>
        <v>2.84604989415154</v>
      </c>
      <c r="U31" s="21" t="str">
        <f aca="false">IF(COUNTIF(H31:Q31,"&gt;"&amp;D31)&gt;0,"FAIL – Over USL",IF(COUNTIF(H31:Q31,"&lt;"&amp;E31)&gt;0,"FAIL – Under LSL",IF(ISNUMBER(T31),IF(T31&gt;=1.67,"PASS – Capable",IF(T31&gt;=1.33,"PASS – Marginal","WARN – Low Cpk")),"PASS")))</f>
        <v>PASS – Capable</v>
      </c>
      <c r="V31" s="25"/>
    </row>
    <row r="32" customFormat="false" ht="24" hidden="false" customHeight="true" outlineLevel="0" collapsed="false">
      <c r="A32" s="26" t="n">
        <v>19</v>
      </c>
      <c r="B32" s="33" t="s">
        <v>56</v>
      </c>
      <c r="C32" s="12" t="n">
        <v>0</v>
      </c>
      <c r="D32" s="13" t="n">
        <v>0.8</v>
      </c>
      <c r="E32" s="14" t="n">
        <v>0</v>
      </c>
      <c r="F32" s="15" t="n">
        <f aca="false">D32-C32</f>
        <v>0.8</v>
      </c>
      <c r="G32" s="16" t="n">
        <f aca="false">E32-C32</f>
        <v>0</v>
      </c>
      <c r="H32" s="17" t="n">
        <v>0.42</v>
      </c>
      <c r="I32" s="17" t="n">
        <v>0.45</v>
      </c>
      <c r="J32" s="17" t="n">
        <v>0.4</v>
      </c>
      <c r="K32" s="17" t="n">
        <v>0.47</v>
      </c>
      <c r="L32" s="17" t="n">
        <v>0.43</v>
      </c>
      <c r="M32" s="17" t="n">
        <v>0.44</v>
      </c>
      <c r="N32" s="17" t="n">
        <v>0.41</v>
      </c>
      <c r="O32" s="17" t="n">
        <v>0.46</v>
      </c>
      <c r="P32" s="17" t="n">
        <v>0.42</v>
      </c>
      <c r="Q32" s="17" t="n">
        <v>0.44</v>
      </c>
      <c r="R32" s="18" t="n">
        <f aca="false">AVERAGE(H32:Q32)</f>
        <v>0.434</v>
      </c>
      <c r="S32" s="19" t="n">
        <f aca="false">MAX(H32:Q32)-MIN(H32:Q32)</f>
        <v>0.07</v>
      </c>
      <c r="T32" s="20" t="n">
        <f aca="false">IF(STDEV(H32:Q32)=0,"N/A",MIN((D32-R32)/(3*STDEV(H32:Q32)),(R32-E32)/(3*STDEV(H32:Q32))))</f>
        <v>5.49274706046713</v>
      </c>
      <c r="U32" s="21" t="str">
        <f aca="false">IF(COUNTIF(H32:Q32,"&gt;"&amp;D32)&gt;0,"FAIL – Over USL",IF(COUNTIF(H32:Q32,"&lt;"&amp;E32)&gt;0,"FAIL – Under LSL",IF(ISNUMBER(T32),IF(T32&gt;=1.67,"PASS – Capable",IF(T32&gt;=1.33,"PASS – Marginal","WARN – Low Cpk")),"PASS")))</f>
        <v>PASS – Capable</v>
      </c>
      <c r="V32" s="22"/>
    </row>
    <row r="33" customFormat="false" ht="24" hidden="false" customHeight="true" outlineLevel="0" collapsed="false">
      <c r="A33" s="10" t="n">
        <v>20</v>
      </c>
      <c r="B33" s="23" t="s">
        <v>57</v>
      </c>
      <c r="C33" s="12" t="n">
        <v>0</v>
      </c>
      <c r="D33" s="13" t="n">
        <v>6.3</v>
      </c>
      <c r="E33" s="14" t="n">
        <v>0</v>
      </c>
      <c r="F33" s="15" t="n">
        <f aca="false">D33-C33</f>
        <v>6.3</v>
      </c>
      <c r="G33" s="16" t="n">
        <f aca="false">E33-C33</f>
        <v>0</v>
      </c>
      <c r="H33" s="24" t="n">
        <v>3.1</v>
      </c>
      <c r="I33" s="24" t="n">
        <v>3.25</v>
      </c>
      <c r="J33" s="24" t="n">
        <v>3.05</v>
      </c>
      <c r="K33" s="24" t="n">
        <v>3.35</v>
      </c>
      <c r="L33" s="24" t="n">
        <v>3.15</v>
      </c>
      <c r="M33" s="24" t="n">
        <v>3.2</v>
      </c>
      <c r="N33" s="24" t="n">
        <v>3.08</v>
      </c>
      <c r="O33" s="24" t="n">
        <v>3.28</v>
      </c>
      <c r="P33" s="24" t="n">
        <v>3.12</v>
      </c>
      <c r="Q33" s="24" t="n">
        <v>3.18</v>
      </c>
      <c r="R33" s="18" t="n">
        <f aca="false">AVERAGE(H33:Q33)</f>
        <v>3.176</v>
      </c>
      <c r="S33" s="19" t="n">
        <f aca="false">MAX(H33:Q33)-MIN(H33:Q33)</f>
        <v>0.3</v>
      </c>
      <c r="T33" s="20" t="n">
        <f aca="false">IF(STDEV(H33:Q33)=0,"N/A",MIN((D33-R33)/(3*STDEV(H33:Q33)),(R33-E33)/(3*STDEV(H33:Q33))))</f>
        <v>10.9201402173045</v>
      </c>
      <c r="U33" s="21" t="str">
        <f aca="false">IF(COUNTIF(H33:Q33,"&gt;"&amp;D33)&gt;0,"FAIL – Over USL",IF(COUNTIF(H33:Q33,"&lt;"&amp;E33)&gt;0,"FAIL – Under LSL",IF(ISNUMBER(T33),IF(T33&gt;=1.67,"PASS – Capable",IF(T33&gt;=1.33,"PASS – Marginal","WARN – Low Cpk")),"PASS")))</f>
        <v>PASS – Capable</v>
      </c>
      <c r="V33" s="25"/>
    </row>
    <row r="34" customFormat="false" ht="24" hidden="false" customHeight="true" outlineLevel="0" collapsed="false">
      <c r="A34" s="10" t="n">
        <v>21</v>
      </c>
      <c r="B34" s="11" t="s">
        <v>58</v>
      </c>
      <c r="C34" s="12" t="n">
        <v>8</v>
      </c>
      <c r="D34" s="13" t="n">
        <v>8.05</v>
      </c>
      <c r="E34" s="14" t="n">
        <v>7.95</v>
      </c>
      <c r="F34" s="15" t="n">
        <f aca="false">D34-C34</f>
        <v>0.0500000000000007</v>
      </c>
      <c r="G34" s="16" t="n">
        <f aca="false">E34-C34</f>
        <v>-0.0499999999999998</v>
      </c>
      <c r="H34" s="17" t="n">
        <v>7.998</v>
      </c>
      <c r="I34" s="17" t="n">
        <v>8.002</v>
      </c>
      <c r="J34" s="17" t="n">
        <v>8.001</v>
      </c>
      <c r="K34" s="17" t="n">
        <v>7.999</v>
      </c>
      <c r="L34" s="17" t="n">
        <v>8.003</v>
      </c>
      <c r="M34" s="17" t="n">
        <v>8</v>
      </c>
      <c r="N34" s="17" t="n">
        <v>7.997</v>
      </c>
      <c r="O34" s="17" t="n">
        <v>8.002</v>
      </c>
      <c r="P34" s="17" t="n">
        <v>8.001</v>
      </c>
      <c r="Q34" s="17" t="n">
        <v>7.998</v>
      </c>
      <c r="R34" s="18" t="n">
        <f aca="false">AVERAGE(H34:Q34)</f>
        <v>8.0001</v>
      </c>
      <c r="S34" s="19" t="n">
        <f aca="false">MAX(H34:Q34)-MIN(H34:Q34)</f>
        <v>0.00600000000000023</v>
      </c>
      <c r="T34" s="20" t="n">
        <f aca="false">IF(STDEV(H34:Q34)=0,"N/A",MIN((D34-R34)/(3*STDEV(H34:Q34)),(R34-E34)/(3*STDEV(H34:Q34))))</f>
        <v>8.21461781213554</v>
      </c>
      <c r="U34" s="21" t="str">
        <f aca="false">IF(COUNTIF(H34:Q34,"&gt;"&amp;D34)&gt;0,"FAIL – Over USL",IF(COUNTIF(H34:Q34,"&lt;"&amp;E34)&gt;0,"FAIL – Under LSL",IF(ISNUMBER(T34),IF(T34&gt;=1.67,"PASS – Capable",IF(T34&gt;=1.33,"PASS – Marginal","WARN – Low Cpk")),"PASS")))</f>
        <v>PASS – Capable</v>
      </c>
      <c r="V34" s="22"/>
    </row>
    <row r="35" customFormat="false" ht="24" hidden="false" customHeight="true" outlineLevel="0" collapsed="false">
      <c r="A35" s="10" t="n">
        <v>22</v>
      </c>
      <c r="B35" s="23" t="s">
        <v>59</v>
      </c>
      <c r="C35" s="12" t="n">
        <v>12</v>
      </c>
      <c r="D35" s="13" t="n">
        <v>12.1</v>
      </c>
      <c r="E35" s="14" t="n">
        <v>11.9</v>
      </c>
      <c r="F35" s="15" t="n">
        <f aca="false">D35-C35</f>
        <v>0.0999999999999996</v>
      </c>
      <c r="G35" s="16" t="n">
        <f aca="false">E35-C35</f>
        <v>-0.0999999999999996</v>
      </c>
      <c r="H35" s="24" t="n">
        <v>12.01</v>
      </c>
      <c r="I35" s="24" t="n">
        <v>11.99</v>
      </c>
      <c r="J35" s="24" t="n">
        <v>12.02</v>
      </c>
      <c r="K35" s="24" t="n">
        <v>11.98</v>
      </c>
      <c r="L35" s="24" t="n">
        <v>12.03</v>
      </c>
      <c r="M35" s="24" t="n">
        <v>12</v>
      </c>
      <c r="N35" s="24" t="n">
        <v>11.97</v>
      </c>
      <c r="O35" s="24" t="n">
        <v>12.02</v>
      </c>
      <c r="P35" s="24" t="n">
        <v>12.01</v>
      </c>
      <c r="Q35" s="24" t="n">
        <v>11.99</v>
      </c>
      <c r="R35" s="18" t="n">
        <f aca="false">AVERAGE(H35:Q35)</f>
        <v>12.002</v>
      </c>
      <c r="S35" s="19" t="n">
        <f aca="false">MAX(H35:Q35)-MIN(H35:Q35)</f>
        <v>0.0599999999999987</v>
      </c>
      <c r="T35" s="20" t="n">
        <f aca="false">IF(STDEV(H35:Q35)=0,"N/A",MIN((D35-R35)/(3*STDEV(H35:Q35)),(R35-E35)/(3*STDEV(H35:Q35))))</f>
        <v>1.69066062038882</v>
      </c>
      <c r="U35" s="21" t="str">
        <f aca="false">IF(COUNTIF(H35:Q35,"&gt;"&amp;D35)&gt;0,"FAIL – Over USL",IF(COUNTIF(H35:Q35,"&lt;"&amp;E35)&gt;0,"FAIL – Under LSL",IF(ISNUMBER(T35),IF(T35&gt;=1.67,"PASS – Capable",IF(T35&gt;=1.33,"PASS – Marginal","WARN – Low Cpk")),"PASS")))</f>
        <v>PASS – Capable</v>
      </c>
      <c r="V35" s="25"/>
    </row>
    <row r="36" customFormat="false" ht="24" hidden="false" customHeight="true" outlineLevel="0" collapsed="false">
      <c r="A36" s="26" t="n">
        <v>23</v>
      </c>
      <c r="B36" s="27" t="s">
        <v>60</v>
      </c>
      <c r="C36" s="12" t="n">
        <v>18</v>
      </c>
      <c r="D36" s="13" t="n">
        <v>18.05</v>
      </c>
      <c r="E36" s="14" t="n">
        <v>17.95</v>
      </c>
      <c r="F36" s="15" t="n">
        <f aca="false">D36-C36</f>
        <v>0.0500000000000007</v>
      </c>
      <c r="G36" s="16" t="n">
        <f aca="false">E36-C36</f>
        <v>-0.0500000000000007</v>
      </c>
      <c r="H36" s="17" t="n">
        <v>18.01</v>
      </c>
      <c r="I36" s="17" t="n">
        <v>17.99</v>
      </c>
      <c r="J36" s="17" t="n">
        <v>18.02</v>
      </c>
      <c r="K36" s="17" t="n">
        <v>17.98</v>
      </c>
      <c r="L36" s="17" t="n">
        <v>18.03</v>
      </c>
      <c r="M36" s="17" t="n">
        <v>18</v>
      </c>
      <c r="N36" s="17" t="n">
        <v>17.97</v>
      </c>
      <c r="O36" s="17" t="n">
        <v>18.02</v>
      </c>
      <c r="P36" s="17" t="n">
        <v>18.01</v>
      </c>
      <c r="Q36" s="17" t="n">
        <v>17.99</v>
      </c>
      <c r="R36" s="18" t="n">
        <f aca="false">AVERAGE(H36:Q36)</f>
        <v>18.002</v>
      </c>
      <c r="S36" s="19" t="n">
        <f aca="false">MAX(H36:Q36)-MIN(H36:Q36)</f>
        <v>0.0600000000000023</v>
      </c>
      <c r="T36" s="20" t="n">
        <f aca="false">IF(STDEV(H36:Q36)=0,"N/A",MIN((D36-R36)/(3*STDEV(H36:Q36)),(R36-E36)/(3*STDEV(H36:Q36))))</f>
        <v>0.828078671210769</v>
      </c>
      <c r="U36" s="21" t="str">
        <f aca="false">IF(COUNTIF(H36:Q36,"&gt;"&amp;D36)&gt;0,"FAIL – Over USL",IF(COUNTIF(H36:Q36,"&lt;"&amp;E36)&gt;0,"FAIL – Under LSL",IF(ISNUMBER(T36),IF(T36&gt;=1.67,"PASS – Capable",IF(T36&gt;=1.33,"PASS – Marginal","WARN – Low Cpk")),"PASS")))</f>
        <v>WARN – Low Cpk</v>
      </c>
      <c r="V36" s="22"/>
    </row>
    <row r="37" customFormat="false" ht="24" hidden="false" customHeight="true" outlineLevel="0" collapsed="false">
      <c r="A37" s="10" t="n">
        <v>24</v>
      </c>
      <c r="B37" s="23" t="s">
        <v>61</v>
      </c>
      <c r="C37" s="12" t="n">
        <v>3</v>
      </c>
      <c r="D37" s="13" t="n">
        <v>3.5</v>
      </c>
      <c r="E37" s="14" t="n">
        <v>2.5</v>
      </c>
      <c r="F37" s="15" t="n">
        <f aca="false">D37-C37</f>
        <v>0.5</v>
      </c>
      <c r="G37" s="16" t="n">
        <f aca="false">E37-C37</f>
        <v>-0.5</v>
      </c>
      <c r="H37" s="24" t="n">
        <v>3.05</v>
      </c>
      <c r="I37" s="24" t="n">
        <v>2.95</v>
      </c>
      <c r="J37" s="24" t="n">
        <v>3.1</v>
      </c>
      <c r="K37" s="24" t="n">
        <v>2.9</v>
      </c>
      <c r="L37" s="24" t="n">
        <v>3.08</v>
      </c>
      <c r="M37" s="24" t="n">
        <v>3.02</v>
      </c>
      <c r="N37" s="24" t="n">
        <v>2.98</v>
      </c>
      <c r="O37" s="24" t="n">
        <v>3.07</v>
      </c>
      <c r="P37" s="24" t="n">
        <v>3.03</v>
      </c>
      <c r="Q37" s="24" t="n">
        <v>2.97</v>
      </c>
      <c r="R37" s="18" t="n">
        <f aca="false">AVERAGE(H37:Q37)</f>
        <v>3.015</v>
      </c>
      <c r="S37" s="19" t="n">
        <f aca="false">MAX(H37:Q37)-MIN(H37:Q37)</f>
        <v>0.2</v>
      </c>
      <c r="T37" s="20" t="n">
        <f aca="false">IF(STDEV(H37:Q37)=0,"N/A",MIN((D37-R37)/(3*STDEV(H37:Q37)),(R37-E37)/(3*STDEV(H37:Q37))))</f>
        <v>2.53340573362952</v>
      </c>
      <c r="U37" s="21" t="str">
        <f aca="false">IF(COUNTIF(H37:Q37,"&gt;"&amp;D37)&gt;0,"FAIL – Over USL",IF(COUNTIF(H37:Q37,"&lt;"&amp;E37)&gt;0,"FAIL – Under LSL",IF(ISNUMBER(T37),IF(T37&gt;=1.67,"PASS – Capable",IF(T37&gt;=1.33,"PASS – Marginal","WARN – Low Cpk")),"PASS")))</f>
        <v>PASS – Capable</v>
      </c>
      <c r="V37" s="25"/>
    </row>
    <row r="38" customFormat="false" ht="24" hidden="false" customHeight="true" outlineLevel="0" collapsed="false">
      <c r="A38" s="10" t="n">
        <v>25</v>
      </c>
      <c r="B38" s="11" t="s">
        <v>62</v>
      </c>
      <c r="C38" s="12" t="n">
        <v>2.5</v>
      </c>
      <c r="D38" s="13" t="n">
        <v>3</v>
      </c>
      <c r="E38" s="14" t="n">
        <v>2.5</v>
      </c>
      <c r="F38" s="15" t="n">
        <f aca="false">D38-C38</f>
        <v>0.5</v>
      </c>
      <c r="G38" s="16" t="n">
        <f aca="false">E38-C38</f>
        <v>0</v>
      </c>
      <c r="H38" s="17" t="n">
        <v>2.68</v>
      </c>
      <c r="I38" s="17" t="n">
        <v>2.72</v>
      </c>
      <c r="J38" s="17" t="n">
        <v>2.65</v>
      </c>
      <c r="K38" s="17" t="n">
        <v>2.75</v>
      </c>
      <c r="L38" s="17" t="n">
        <v>2.7</v>
      </c>
      <c r="M38" s="17" t="n">
        <v>2.67</v>
      </c>
      <c r="N38" s="17" t="n">
        <v>2.73</v>
      </c>
      <c r="O38" s="17" t="n">
        <v>2.69</v>
      </c>
      <c r="P38" s="17" t="n">
        <v>2.71</v>
      </c>
      <c r="Q38" s="17" t="n">
        <v>2.66</v>
      </c>
      <c r="R38" s="18" t="n">
        <f aca="false">AVERAGE(H38:Q38)</f>
        <v>2.696</v>
      </c>
      <c r="S38" s="19" t="n">
        <f aca="false">MAX(H38:Q38)-MIN(H38:Q38)</f>
        <v>0.1</v>
      </c>
      <c r="T38" s="20" t="n">
        <f aca="false">IF(STDEV(H38:Q38)=0,"N/A",MIN((D38-R38)/(3*STDEV(H38:Q38)),(R38-E38)/(3*STDEV(H38:Q38))))</f>
        <v>2.03901342751238</v>
      </c>
      <c r="U38" s="21" t="str">
        <f aca="false">IF(COUNTIF(H38:Q38,"&gt;"&amp;D38)&gt;0,"FAIL – Over USL",IF(COUNTIF(H38:Q38,"&lt;"&amp;E38)&gt;0,"FAIL – Under LSL",IF(ISNUMBER(T38),IF(T38&gt;=1.67,"PASS – Capable",IF(T38&gt;=1.33,"PASS – Marginal","WARN – Low Cpk")),"PASS")))</f>
        <v>PASS – Capable</v>
      </c>
      <c r="V38" s="22"/>
    </row>
    <row r="39" customFormat="false" ht="24" hidden="false" customHeight="true" outlineLevel="0" collapsed="false">
      <c r="A39" s="26" t="n">
        <v>26</v>
      </c>
      <c r="B39" s="34" t="s">
        <v>63</v>
      </c>
      <c r="C39" s="12" t="n">
        <v>3</v>
      </c>
      <c r="D39" s="13" t="n">
        <v>3.1</v>
      </c>
      <c r="E39" s="14" t="n">
        <v>2.9</v>
      </c>
      <c r="F39" s="35" t="n">
        <f aca="false">D39-C39</f>
        <v>0.1</v>
      </c>
      <c r="G39" s="35" t="n">
        <f aca="false">E39-C39</f>
        <v>-0.1</v>
      </c>
      <c r="H39" s="36" t="n">
        <v>2.88</v>
      </c>
      <c r="I39" s="17" t="n">
        <v>2.95</v>
      </c>
      <c r="J39" s="17" t="n">
        <v>3.02</v>
      </c>
      <c r="K39" s="17" t="n">
        <v>2.91</v>
      </c>
      <c r="L39" s="36" t="n">
        <v>2.85</v>
      </c>
      <c r="M39" s="17" t="n">
        <v>3.05</v>
      </c>
      <c r="N39" s="17" t="n">
        <v>2.93</v>
      </c>
      <c r="O39" s="36" t="n">
        <v>2.87</v>
      </c>
      <c r="P39" s="17" t="n">
        <v>2.96</v>
      </c>
      <c r="Q39" s="36" t="n">
        <v>2.83</v>
      </c>
      <c r="R39" s="37" t="n">
        <f aca="false">AVERAGE(H39:Q39)</f>
        <v>2.925</v>
      </c>
      <c r="S39" s="38" t="n">
        <f aca="false">MAX(H39:Q39)-MIN(H39:Q39)</f>
        <v>0.22</v>
      </c>
      <c r="T39" s="39" t="n">
        <f aca="false">IF(STDEV(H39:Q39)=0,"N/A",MIN((D39-R39)/(3*STDEV(H39:Q39)),(R39-E39)/(3*STDEV(H39:Q39))))</f>
        <v>0.115997104748397</v>
      </c>
      <c r="U39" s="40" t="str">
        <f aca="false">IF(COUNTIF(H39:Q39,"&gt;"&amp;D39)&gt;0,"FAIL – Over USL",IF(COUNTIF(H39:Q39,"&lt;"&amp;E39)&gt;0,"FAIL – Under LSL",IF(ISNUMBER(T39),IF(T39&gt;=1.67,"PASS – Capable",IF(T39&gt;=1.33,"PASS – Marginal","WARN – Low Cpk")),"PASS")))</f>
        <v>FAIL – Under LSL</v>
      </c>
      <c r="V39" s="41" t="s">
        <v>64</v>
      </c>
    </row>
    <row r="40" customFormat="false" ht="7.5" hidden="false" customHeight="true" outlineLevel="0" collapsed="false"/>
    <row r="41" customFormat="false" ht="3.75" hidden="false" customHeight="true" outlineLevel="0" collapsed="false">
      <c r="A41" s="4"/>
      <c r="B41" s="4"/>
      <c r="C41" s="4"/>
      <c r="D41" s="4"/>
      <c r="E41" s="4"/>
      <c r="F41" s="4"/>
      <c r="G41" s="4"/>
      <c r="H41" s="4"/>
      <c r="I41" s="4"/>
      <c r="J41" s="4"/>
      <c r="K41" s="4"/>
      <c r="L41" s="4"/>
      <c r="M41" s="4"/>
      <c r="N41" s="4"/>
      <c r="O41" s="4"/>
      <c r="P41" s="4"/>
      <c r="Q41" s="4"/>
      <c r="R41" s="4"/>
      <c r="S41" s="4"/>
      <c r="T41" s="4"/>
      <c r="U41" s="4"/>
      <c r="V41" s="4"/>
    </row>
    <row r="42" customFormat="false" ht="24" hidden="false" customHeight="true" outlineLevel="0" collapsed="false">
      <c r="A42" s="42" t="s">
        <v>65</v>
      </c>
      <c r="B42" s="43" t="str">
        <f aca="false">COUNTIF(U14:U39,"PASS – Capable")&amp;" Capable (Cpk ≥ 1.67)"</f>
        <v>21 Capable (Cpk ≥ 1.67)</v>
      </c>
      <c r="D42" s="43" t="s">
        <v>66</v>
      </c>
      <c r="E42" s="43" t="n">
        <f aca="false">COUNTIF(U14:U39,"PASS – Marginal")</f>
        <v>2</v>
      </c>
      <c r="G42" s="43" t="s">
        <v>67</v>
      </c>
      <c r="H42" s="43" t="n">
        <f aca="false">COUNTIF(U14:U39,"WARN – Low Cpk")</f>
        <v>2</v>
      </c>
      <c r="J42" s="43" t="s">
        <v>68</v>
      </c>
      <c r="K42" s="43" t="n">
        <f aca="false">COUNTIF(U14:U39,"FAIL*")</f>
        <v>1</v>
      </c>
      <c r="M42" s="43" t="s">
        <v>69</v>
      </c>
      <c r="N42" s="43" t="s">
        <v>70</v>
      </c>
      <c r="P42" s="43" t="s">
        <v>71</v>
      </c>
      <c r="Q42" s="43" t="str">
        <f aca="false">IF(COUNTIF(U14:U39,"FAIL*")&gt;0,"FAIL","PASS")</f>
        <v>FAIL</v>
      </c>
    </row>
    <row r="43" customFormat="false" ht="25.5" hidden="false" customHeight="true" outlineLevel="0" collapsed="false">
      <c r="A43" s="5" t="s">
        <v>72</v>
      </c>
      <c r="B43" s="44"/>
      <c r="C43" s="44"/>
      <c r="D43" s="5" t="s">
        <v>9</v>
      </c>
      <c r="E43" s="44"/>
      <c r="F43" s="44"/>
      <c r="G43" s="5" t="s">
        <v>73</v>
      </c>
      <c r="H43" s="44"/>
      <c r="I43" s="44"/>
      <c r="K43" s="5" t="s">
        <v>74</v>
      </c>
      <c r="L43" s="44"/>
      <c r="M43" s="44"/>
      <c r="P43" s="5" t="s">
        <v>75</v>
      </c>
      <c r="Q43" s="44"/>
      <c r="R43" s="44"/>
      <c r="T43" s="5" t="s">
        <v>9</v>
      </c>
      <c r="U43" s="44"/>
      <c r="V43" s="44"/>
    </row>
    <row r="44" customFormat="false" ht="24" hidden="false" customHeight="true" outlineLevel="0" collapsed="false"/>
    <row r="45" customFormat="false" ht="7.5" hidden="false" customHeight="true" outlineLevel="0" collapsed="false"/>
    <row r="46" customFormat="false" ht="19.5" hidden="false" customHeight="true" outlineLevel="0" collapsed="false">
      <c r="A46" s="45" t="s">
        <v>76</v>
      </c>
      <c r="D46" s="46" t="s">
        <v>77</v>
      </c>
      <c r="F46" s="47" t="s">
        <v>78</v>
      </c>
      <c r="H46" s="48" t="s">
        <v>79</v>
      </c>
      <c r="K46" s="49" t="s">
        <v>80</v>
      </c>
      <c r="N46" s="50" t="s">
        <v>81</v>
      </c>
      <c r="R46" s="51" t="s">
        <v>82</v>
      </c>
    </row>
  </sheetData>
  <mergeCells count="22">
    <mergeCell ref="A2:V2"/>
    <mergeCell ref="A3:V3"/>
    <mergeCell ref="C6:G6"/>
    <mergeCell ref="J6:M6"/>
    <mergeCell ref="P6:S6"/>
    <mergeCell ref="C7:G7"/>
    <mergeCell ref="J7:K7"/>
    <mergeCell ref="P7:S7"/>
    <mergeCell ref="C8:G8"/>
    <mergeCell ref="J8:M8"/>
    <mergeCell ref="P8:S8"/>
    <mergeCell ref="C9:E9"/>
    <mergeCell ref="H9:I9"/>
    <mergeCell ref="L9:M9"/>
    <mergeCell ref="P9:S9"/>
    <mergeCell ref="H13:Q13"/>
    <mergeCell ref="B43:C43"/>
    <mergeCell ref="E43:F43"/>
    <mergeCell ref="H43:I43"/>
    <mergeCell ref="L43:M43"/>
    <mergeCell ref="Q43:R43"/>
    <mergeCell ref="U43:V43"/>
  </mergeCells>
  <conditionalFormatting sqref="U14:U39">
    <cfRule type="expression" priority="2" aboveAverage="0" equalAverage="0" bottom="0" percent="0" rank="0" text="" dxfId="0">
      <formula>LEFT(U14,4)="FAIL"</formula>
    </cfRule>
    <cfRule type="expression" priority="3" aboveAverage="0" equalAverage="0" bottom="0" percent="0" rank="0" text="" dxfId="1">
      <formula>LEFT(U14,4)="PASS"</formula>
    </cfRule>
    <cfRule type="expression" priority="4" aboveAverage="0" equalAverage="0" bottom="0" percent="0" rank="0" text="" dxfId="2">
      <formula>LEFT(U14,4)="WARN"</formula>
    </cfRule>
  </conditionalFormatting>
  <conditionalFormatting sqref="T14:T39">
    <cfRule type="cellIs" priority="5" operator="greaterThanOrEqual" aboveAverage="0" equalAverage="0" bottom="0" percent="0" rank="0" text="" dxfId="1">
      <formula>1.67</formula>
    </cfRule>
    <cfRule type="cellIs" priority="6" operator="between" aboveAverage="0" equalAverage="0" bottom="0" percent="0" rank="0" text="" dxfId="2">
      <formula>1.33</formula>
      <formula>1.67</formula>
    </cfRule>
    <cfRule type="cellIs" priority="7" operator="lessThan" aboveAverage="0" equalAverage="0" bottom="0" percent="0" rank="0" text="" dxfId="0">
      <formula>1.33</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11111"/>
    <pageSetUpPr fitToPage="true"/>
  </sheetPr>
  <dimension ref="A1:J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30"/>
    <col collapsed="false" customWidth="true" hidden="false" outlineLevel="0" max="8" min="3" style="1" width="12"/>
    <col collapsed="false" customWidth="true" hidden="false" outlineLevel="0" max="9" min="9" style="1" width="14"/>
    <col collapsed="false" customWidth="true" hidden="false" outlineLevel="0" max="10" min="10" style="1" width="22"/>
  </cols>
  <sheetData>
    <row r="1" customFormat="false" ht="7.5" hidden="false" customHeight="true" outlineLevel="0" collapsed="false"/>
    <row r="2" customFormat="false" ht="51.75" hidden="false" customHeight="true" outlineLevel="0" collapsed="false">
      <c r="A2" s="2" t="s">
        <v>83</v>
      </c>
      <c r="B2" s="2"/>
      <c r="C2" s="2"/>
      <c r="D2" s="2"/>
      <c r="E2" s="2"/>
      <c r="F2" s="2"/>
      <c r="G2" s="2"/>
      <c r="H2" s="2"/>
      <c r="I2" s="2"/>
      <c r="J2" s="2"/>
    </row>
    <row r="3" customFormat="false" ht="19.5" hidden="false" customHeight="true" outlineLevel="0" collapsed="false">
      <c r="A3" s="3" t="s">
        <v>84</v>
      </c>
      <c r="B3" s="3"/>
      <c r="C3" s="3"/>
      <c r="D3" s="3"/>
      <c r="E3" s="3"/>
      <c r="F3" s="3"/>
      <c r="G3" s="3"/>
      <c r="H3" s="3"/>
      <c r="I3" s="3"/>
      <c r="J3" s="3"/>
    </row>
    <row r="4" customFormat="false" ht="7.5" hidden="false" customHeight="true" outlineLevel="0" collapsed="false"/>
    <row r="5" customFormat="false" ht="3.75" hidden="false" customHeight="true" outlineLevel="0" collapsed="false">
      <c r="A5" s="4"/>
      <c r="B5" s="4"/>
      <c r="C5" s="4"/>
      <c r="D5" s="4"/>
      <c r="E5" s="4"/>
      <c r="F5" s="4"/>
      <c r="G5" s="4"/>
      <c r="H5" s="4"/>
      <c r="I5" s="4"/>
      <c r="J5" s="4"/>
    </row>
    <row r="6" customFormat="false" ht="27.75" hidden="false" customHeight="true" outlineLevel="0" collapsed="false">
      <c r="A6" s="52" t="s">
        <v>85</v>
      </c>
      <c r="B6" s="52" t="s">
        <v>86</v>
      </c>
      <c r="C6" s="52" t="s">
        <v>87</v>
      </c>
      <c r="D6" s="52" t="s">
        <v>88</v>
      </c>
      <c r="E6" s="52" t="s">
        <v>89</v>
      </c>
      <c r="F6" s="52" t="s">
        <v>90</v>
      </c>
      <c r="G6" s="52" t="s">
        <v>91</v>
      </c>
      <c r="H6" s="52" t="s">
        <v>34</v>
      </c>
      <c r="I6" s="52" t="s">
        <v>35</v>
      </c>
      <c r="J6" s="52" t="s">
        <v>92</v>
      </c>
    </row>
    <row r="7" customFormat="false" ht="21.75" hidden="false" customHeight="true" outlineLevel="0" collapsed="false">
      <c r="A7" s="53" t="n">
        <f aca="false">'Dimensional Report'!A14</f>
        <v>1</v>
      </c>
      <c r="B7" s="54" t="str">
        <f aca="false">'Dimensional Report'!B14</f>
        <v>Overall Length</v>
      </c>
      <c r="C7" s="55" t="n">
        <f aca="false">'Dimensional Report'!C14</f>
        <v>125</v>
      </c>
      <c r="D7" s="56" t="n">
        <f aca="false">'Dimensional Report'!D14</f>
        <v>125.2</v>
      </c>
      <c r="E7" s="57" t="n">
        <f aca="false">'Dimensional Report'!E14</f>
        <v>124.8</v>
      </c>
      <c r="F7" s="58" t="n">
        <f aca="false">'Dimensional Report'!R14</f>
        <v>125.012</v>
      </c>
      <c r="G7" s="59" t="n">
        <f aca="false">IFERROR(STDEV('Dimensional Report'!H14:Q14),0)</f>
        <v>0.0364539283053129</v>
      </c>
      <c r="H7" s="60" t="n">
        <f aca="false">'Dimensional Report'!T14</f>
        <v>1.71906484650487</v>
      </c>
      <c r="I7" s="61" t="str">
        <f aca="false">'Dimensional Report'!U14</f>
        <v>PASS – Capable</v>
      </c>
      <c r="J7" s="62" t="str">
        <f aca="false">IF(LEFT(I7,4)="FAIL","⛔ STOP — Raise NCR immediately",IF(LEFT(I7,4)="WARN","⚠ Review process — SPC recommended",IF(ISNUMBER(H7),IF(H7&lt;1.67,"📋 Monitor — increase sample size","✅ No action required"),"✅ No action required")))</f>
        <v>✅ No action required</v>
      </c>
    </row>
    <row r="8" customFormat="false" ht="21.75" hidden="false" customHeight="true" outlineLevel="0" collapsed="false">
      <c r="A8" s="63" t="n">
        <f aca="false">'Dimensional Report'!A15</f>
        <v>2</v>
      </c>
      <c r="B8" s="64" t="str">
        <f aca="false">'Dimensional Report'!B15</f>
        <v>Overall Width</v>
      </c>
      <c r="C8" s="55" t="n">
        <f aca="false">'Dimensional Report'!C15</f>
        <v>80</v>
      </c>
      <c r="D8" s="56" t="n">
        <f aca="false">'Dimensional Report'!D15</f>
        <v>80.15</v>
      </c>
      <c r="E8" s="57" t="n">
        <f aca="false">'Dimensional Report'!E15</f>
        <v>79.85</v>
      </c>
      <c r="F8" s="65" t="n">
        <f aca="false">'Dimensional Report'!R15</f>
        <v>80.001</v>
      </c>
      <c r="G8" s="66" t="n">
        <f aca="false">IFERROR(STDEV('Dimensional Report'!H15:Q15),0)</f>
        <v>0.0260128173535046</v>
      </c>
      <c r="H8" s="67" t="n">
        <f aca="false">'Dimensional Report'!T15</f>
        <v>1.90931516535542</v>
      </c>
      <c r="I8" s="61" t="str">
        <f aca="false">'Dimensional Report'!U15</f>
        <v>PASS – Capable</v>
      </c>
      <c r="J8" s="62" t="str">
        <f aca="false">IF(LEFT(I8,4)="FAIL","⛔ STOP — Raise NCR immediately",IF(LEFT(I8,4)="WARN","⚠ Review process — SPC recommended",IF(ISNUMBER(H8),IF(H8&lt;1.67,"📋 Monitor — increase sample size","✅ No action required"),"✅ No action required")))</f>
        <v>✅ No action required</v>
      </c>
    </row>
    <row r="9" customFormat="false" ht="21.75" hidden="false" customHeight="true" outlineLevel="0" collapsed="false">
      <c r="A9" s="53" t="n">
        <f aca="false">'Dimensional Report'!A16</f>
        <v>3</v>
      </c>
      <c r="B9" s="54" t="str">
        <f aca="false">'Dimensional Report'!B16</f>
        <v>Overall Height ◆</v>
      </c>
      <c r="C9" s="55" t="n">
        <f aca="false">'Dimensional Report'!C16</f>
        <v>45</v>
      </c>
      <c r="D9" s="56" t="n">
        <f aca="false">'Dimensional Report'!D16</f>
        <v>45.1</v>
      </c>
      <c r="E9" s="57" t="n">
        <f aca="false">'Dimensional Report'!E16</f>
        <v>44.9</v>
      </c>
      <c r="F9" s="58" t="n">
        <f aca="false">'Dimensional Report'!R16</f>
        <v>45.002</v>
      </c>
      <c r="G9" s="59" t="n">
        <f aca="false">IFERROR(STDEV('Dimensional Report'!H16:Q16),0)</f>
        <v>0.0193218356615869</v>
      </c>
      <c r="H9" s="60" t="n">
        <f aca="false">'Dimensional Report'!T16</f>
        <v>1.69066062038879</v>
      </c>
      <c r="I9" s="61" t="str">
        <f aca="false">'Dimensional Report'!U16</f>
        <v>PASS – Capable</v>
      </c>
      <c r="J9" s="62" t="str">
        <f aca="false">IF(LEFT(I9,4)="FAIL","⛔ STOP — Raise NCR immediately",IF(LEFT(I9,4)="WARN","⚠ Review process — SPC recommended",IF(ISNUMBER(H9),IF(H9&lt;1.67,"📋 Monitor — increase sample size","✅ No action required"),"✅ No action required")))</f>
        <v>✅ No action required</v>
      </c>
    </row>
    <row r="10" customFormat="false" ht="21.75" hidden="false" customHeight="true" outlineLevel="0" collapsed="false">
      <c r="A10" s="63" t="n">
        <f aca="false">'Dimensional Report'!A17</f>
        <v>4</v>
      </c>
      <c r="B10" s="64" t="str">
        <f aca="false">'Dimensional Report'!B17</f>
        <v>Bore Diameter Ø12 ◆</v>
      </c>
      <c r="C10" s="55" t="n">
        <f aca="false">'Dimensional Report'!C17</f>
        <v>12</v>
      </c>
      <c r="D10" s="56" t="n">
        <f aca="false">'Dimensional Report'!D17</f>
        <v>12.018</v>
      </c>
      <c r="E10" s="57" t="n">
        <f aca="false">'Dimensional Report'!E17</f>
        <v>11.982</v>
      </c>
      <c r="F10" s="65" t="n">
        <f aca="false">'Dimensional Report'!R17</f>
        <v>12.0006</v>
      </c>
      <c r="G10" s="66" t="n">
        <f aca="false">IFERROR(STDEV('Dimensional Report'!H17:Q17),0)</f>
        <v>0.00302581485810946</v>
      </c>
      <c r="H10" s="67" t="n">
        <f aca="false">'Dimensional Report'!T17</f>
        <v>1.91683902419065</v>
      </c>
      <c r="I10" s="61" t="str">
        <f aca="false">'Dimensional Report'!U17</f>
        <v>PASS – Capable</v>
      </c>
      <c r="J10" s="62" t="str">
        <f aca="false">IF(LEFT(I10,4)="FAIL","⛔ STOP — Raise NCR immediately",IF(LEFT(I10,4)="WARN","⚠ Review process — SPC recommended",IF(ISNUMBER(H10),IF(H10&lt;1.67,"📋 Monitor — increase sample size","✅ No action required"),"✅ No action required")))</f>
        <v>✅ No action required</v>
      </c>
    </row>
    <row r="11" customFormat="false" ht="21.75" hidden="false" customHeight="true" outlineLevel="0" collapsed="false">
      <c r="A11" s="53" t="n">
        <f aca="false">'Dimensional Report'!A18</f>
        <v>5</v>
      </c>
      <c r="B11" s="54" t="str">
        <f aca="false">'Dimensional Report'!B18</f>
        <v>Bore Depth</v>
      </c>
      <c r="C11" s="55" t="n">
        <f aca="false">'Dimensional Report'!C18</f>
        <v>22</v>
      </c>
      <c r="D11" s="56" t="n">
        <f aca="false">'Dimensional Report'!D18</f>
        <v>22.1</v>
      </c>
      <c r="E11" s="57" t="n">
        <f aca="false">'Dimensional Report'!E18</f>
        <v>21.9</v>
      </c>
      <c r="F11" s="58" t="n">
        <f aca="false">'Dimensional Report'!R18</f>
        <v>22.001</v>
      </c>
      <c r="G11" s="59" t="n">
        <f aca="false">IFERROR(STDEV('Dimensional Report'!H18:Q18),0)</f>
        <v>0.020248456731317</v>
      </c>
      <c r="H11" s="60" t="n">
        <f aca="false">'Dimensional Report'!T18</f>
        <v>1.62975383447185</v>
      </c>
      <c r="I11" s="61" t="str">
        <f aca="false">'Dimensional Report'!U18</f>
        <v>PASS – Marginal</v>
      </c>
      <c r="J11" s="62" t="str">
        <f aca="false">IF(LEFT(I11,4)="FAIL","⛔ STOP — Raise NCR immediately",IF(LEFT(I11,4)="WARN","⚠ Review process — SPC recommended",IF(ISNUMBER(H11),IF(H11&lt;1.67,"📋 Monitor — increase sample size","✅ No action required"),"✅ No action required")))</f>
        <v>📋 Monitor — increase sample size</v>
      </c>
    </row>
    <row r="12" customFormat="false" ht="21.75" hidden="false" customHeight="true" outlineLevel="0" collapsed="false">
      <c r="A12" s="63" t="n">
        <f aca="false">'Dimensional Report'!A19</f>
        <v>6</v>
      </c>
      <c r="B12" s="64" t="str">
        <f aca="false">'Dimensional Report'!B19</f>
        <v>Thread M8×1.25 Pitch Dia.</v>
      </c>
      <c r="C12" s="55" t="n">
        <f aca="false">'Dimensional Report'!C19</f>
        <v>7.188</v>
      </c>
      <c r="D12" s="56" t="n">
        <f aca="false">'Dimensional Report'!D19</f>
        <v>7.248</v>
      </c>
      <c r="E12" s="57" t="n">
        <f aca="false">'Dimensional Report'!E19</f>
        <v>7.118</v>
      </c>
      <c r="F12" s="65" t="n">
        <f aca="false">'Dimensional Report'!R19</f>
        <v>7.1985</v>
      </c>
      <c r="G12" s="66" t="n">
        <f aca="false">IFERROR(STDEV('Dimensional Report'!H19:Q19),0)</f>
        <v>0.00302765035409749</v>
      </c>
      <c r="H12" s="67" t="n">
        <f aca="false">'Dimensional Report'!T19</f>
        <v>5.4497706373755</v>
      </c>
      <c r="I12" s="61" t="str">
        <f aca="false">'Dimensional Report'!U19</f>
        <v>PASS – Capable</v>
      </c>
      <c r="J12" s="62" t="str">
        <f aca="false">IF(LEFT(I12,4)="FAIL","⛔ STOP — Raise NCR immediately",IF(LEFT(I12,4)="WARN","⚠ Review process — SPC recommended",IF(ISNUMBER(H12),IF(H12&lt;1.67,"📋 Monitor — increase sample size","✅ No action required"),"✅ No action required")))</f>
        <v>✅ No action required</v>
      </c>
    </row>
    <row r="13" customFormat="false" ht="21.75" hidden="false" customHeight="true" outlineLevel="0" collapsed="false">
      <c r="A13" s="53" t="n">
        <f aca="false">'Dimensional Report'!A20</f>
        <v>7</v>
      </c>
      <c r="B13" s="54" t="str">
        <f aca="false">'Dimensional Report'!B20</f>
        <v>Thread M8 Depth</v>
      </c>
      <c r="C13" s="55" t="n">
        <f aca="false">'Dimensional Report'!C20</f>
        <v>15</v>
      </c>
      <c r="D13" s="56" t="n">
        <f aca="false">'Dimensional Report'!D20</f>
        <v>16</v>
      </c>
      <c r="E13" s="57" t="n">
        <f aca="false">'Dimensional Report'!E20</f>
        <v>14.5</v>
      </c>
      <c r="F13" s="58" t="n">
        <f aca="false">'Dimensional Report'!R20</f>
        <v>15.3</v>
      </c>
      <c r="G13" s="59" t="n">
        <f aca="false">IFERROR(STDEV('Dimensional Report'!H20:Q20),0)</f>
        <v>0.182574185835056</v>
      </c>
      <c r="H13" s="60" t="n">
        <f aca="false">'Dimensional Report'!T20</f>
        <v>1.27801930084539</v>
      </c>
      <c r="I13" s="61" t="str">
        <f aca="false">'Dimensional Report'!U20</f>
        <v>WARN – Low Cpk</v>
      </c>
      <c r="J13" s="62" t="str">
        <f aca="false">IF(LEFT(I13,4)="FAIL","⛔ STOP — Raise NCR immediately",IF(LEFT(I13,4)="WARN","⚠ Review process — SPC recommended",IF(ISNUMBER(H13),IF(H13&lt;1.67,"📋 Monitor — increase sample size","✅ No action required"),"✅ No action required")))</f>
        <v>⚠ Review process — SPC recommended</v>
      </c>
    </row>
    <row r="14" customFormat="false" ht="21.75" hidden="false" customHeight="true" outlineLevel="0" collapsed="false">
      <c r="A14" s="63" t="n">
        <f aca="false">'Dimensional Report'!A21</f>
        <v>8</v>
      </c>
      <c r="B14" s="64" t="str">
        <f aca="false">'Dimensional Report'!B21</f>
        <v>Radius R5 Fillet</v>
      </c>
      <c r="C14" s="55" t="n">
        <f aca="false">'Dimensional Report'!C21</f>
        <v>5</v>
      </c>
      <c r="D14" s="56" t="n">
        <f aca="false">'Dimensional Report'!D21</f>
        <v>5.3</v>
      </c>
      <c r="E14" s="57" t="n">
        <f aca="false">'Dimensional Report'!E21</f>
        <v>4.7</v>
      </c>
      <c r="F14" s="65" t="n">
        <f aca="false">'Dimensional Report'!R21</f>
        <v>5.003</v>
      </c>
      <c r="G14" s="66" t="n">
        <f aca="false">IFERROR(STDEV('Dimensional Report'!H21:Q21),0)</f>
        <v>0.0333499958354153</v>
      </c>
      <c r="H14" s="67" t="n">
        <f aca="false">'Dimensional Report'!T21</f>
        <v>2.96851611282269</v>
      </c>
      <c r="I14" s="61" t="str">
        <f aca="false">'Dimensional Report'!U21</f>
        <v>PASS – Capable</v>
      </c>
      <c r="J14" s="62" t="str">
        <f aca="false">IF(LEFT(I14,4)="FAIL","⛔ STOP — Raise NCR immediately",IF(LEFT(I14,4)="WARN","⚠ Review process — SPC recommended",IF(ISNUMBER(H14),IF(H14&lt;1.67,"📋 Monitor — increase sample size","✅ No action required"),"✅ No action required")))</f>
        <v>✅ No action required</v>
      </c>
    </row>
    <row r="15" customFormat="false" ht="21.75" hidden="false" customHeight="true" outlineLevel="0" collapsed="false">
      <c r="A15" s="53" t="n">
        <f aca="false">'Dimensional Report'!A22</f>
        <v>9</v>
      </c>
      <c r="B15" s="54" t="str">
        <f aca="false">'Dimensional Report'!B22</f>
        <v>Chamfer 2×45°</v>
      </c>
      <c r="C15" s="55" t="n">
        <f aca="false">'Dimensional Report'!C22</f>
        <v>2</v>
      </c>
      <c r="D15" s="56" t="n">
        <f aca="false">'Dimensional Report'!D22</f>
        <v>2.3</v>
      </c>
      <c r="E15" s="57" t="n">
        <f aca="false">'Dimensional Report'!E22</f>
        <v>1.7</v>
      </c>
      <c r="F15" s="58" t="n">
        <f aca="false">'Dimensional Report'!R22</f>
        <v>2.01</v>
      </c>
      <c r="G15" s="59" t="n">
        <f aca="false">IFERROR(STDEV('Dimensional Report'!H22:Q22),0)</f>
        <v>0.0571547606649409</v>
      </c>
      <c r="H15" s="60" t="n">
        <f aca="false">'Dimensional Report'!T22</f>
        <v>1.69131434620743</v>
      </c>
      <c r="I15" s="61" t="str">
        <f aca="false">'Dimensional Report'!U22</f>
        <v>PASS – Capable</v>
      </c>
      <c r="J15" s="62" t="str">
        <f aca="false">IF(LEFT(I15,4)="FAIL","⛔ STOP — Raise NCR immediately",IF(LEFT(I15,4)="WARN","⚠ Review process — SPC recommended",IF(ISNUMBER(H15),IF(H15&lt;1.67,"📋 Monitor — increase sample size","✅ No action required"),"✅ No action required")))</f>
        <v>✅ No action required</v>
      </c>
    </row>
    <row r="16" customFormat="false" ht="21.75" hidden="false" customHeight="true" outlineLevel="0" collapsed="false">
      <c r="A16" s="63" t="n">
        <f aca="false">'Dimensional Report'!A23</f>
        <v>10</v>
      </c>
      <c r="B16" s="64" t="str">
        <f aca="false">'Dimensional Report'!B23</f>
        <v>Hole Pattern PCD Ø60</v>
      </c>
      <c r="C16" s="55" t="n">
        <f aca="false">'Dimensional Report'!C23</f>
        <v>60</v>
      </c>
      <c r="D16" s="56" t="n">
        <f aca="false">'Dimensional Report'!D23</f>
        <v>60.1</v>
      </c>
      <c r="E16" s="57" t="n">
        <f aca="false">'Dimensional Report'!E23</f>
        <v>59.9</v>
      </c>
      <c r="F16" s="65" t="n">
        <f aca="false">'Dimensional Report'!R23</f>
        <v>60.001</v>
      </c>
      <c r="G16" s="66" t="n">
        <f aca="false">IFERROR(STDEV('Dimensional Report'!H23:Q23),0)</f>
        <v>0.020248456731318</v>
      </c>
      <c r="H16" s="67" t="n">
        <f aca="false">'Dimensional Report'!T23</f>
        <v>1.62975383447177</v>
      </c>
      <c r="I16" s="61" t="str">
        <f aca="false">'Dimensional Report'!U23</f>
        <v>PASS – Marginal</v>
      </c>
      <c r="J16" s="62" t="str">
        <f aca="false">IF(LEFT(I16,4)="FAIL","⛔ STOP — Raise NCR immediately",IF(LEFT(I16,4)="WARN","⚠ Review process — SPC recommended",IF(ISNUMBER(H16),IF(H16&lt;1.67,"📋 Monitor — increase sample size","✅ No action required"),"✅ No action required")))</f>
        <v>📋 Monitor — increase sample size</v>
      </c>
    </row>
    <row r="17" customFormat="false" ht="21.75" hidden="false" customHeight="true" outlineLevel="0" collapsed="false">
      <c r="A17" s="53" t="n">
        <f aca="false">'Dimensional Report'!A24</f>
        <v>11</v>
      </c>
      <c r="B17" s="54" t="str">
        <f aca="false">'Dimensional Report'!B24</f>
        <v>Hole Ø6.5 (×4 holes)</v>
      </c>
      <c r="C17" s="55" t="n">
        <f aca="false">'Dimensional Report'!C24</f>
        <v>6.5</v>
      </c>
      <c r="D17" s="56" t="n">
        <f aca="false">'Dimensional Report'!D24</f>
        <v>6.56</v>
      </c>
      <c r="E17" s="57" t="n">
        <f aca="false">'Dimensional Report'!E24</f>
        <v>6.44</v>
      </c>
      <c r="F17" s="58" t="n">
        <f aca="false">'Dimensional Report'!R24</f>
        <v>6.5001</v>
      </c>
      <c r="G17" s="59" t="n">
        <f aca="false">IFERROR(STDEV('Dimensional Report'!H24:Q24),0)</f>
        <v>0.00347850542618507</v>
      </c>
      <c r="H17" s="60" t="n">
        <f aca="false">'Dimensional Report'!T24</f>
        <v>5.74001308618456</v>
      </c>
      <c r="I17" s="61" t="str">
        <f aca="false">'Dimensional Report'!U24</f>
        <v>PASS – Capable</v>
      </c>
      <c r="J17" s="62" t="str">
        <f aca="false">IF(LEFT(I17,4)="FAIL","⛔ STOP — Raise NCR immediately",IF(LEFT(I17,4)="WARN","⚠ Review process — SPC recommended",IF(ISNUMBER(H17),IF(H17&lt;1.67,"📋 Monitor — increase sample size","✅ No action required"),"✅ No action required")))</f>
        <v>✅ No action required</v>
      </c>
    </row>
    <row r="18" customFormat="false" ht="21.75" hidden="false" customHeight="true" outlineLevel="0" collapsed="false">
      <c r="A18" s="63" t="n">
        <f aca="false">'Dimensional Report'!A25</f>
        <v>12</v>
      </c>
      <c r="B18" s="64" t="str">
        <f aca="false">'Dimensional Report'!B25</f>
        <v>Flatness ⊟ 0.05 ◆</v>
      </c>
      <c r="C18" s="55" t="n">
        <f aca="false">'Dimensional Report'!C25</f>
        <v>0</v>
      </c>
      <c r="D18" s="56" t="n">
        <f aca="false">'Dimensional Report'!D25</f>
        <v>0.05</v>
      </c>
      <c r="E18" s="57" t="n">
        <f aca="false">'Dimensional Report'!E25</f>
        <v>0</v>
      </c>
      <c r="F18" s="65" t="n">
        <f aca="false">'Dimensional Report'!R25</f>
        <v>0.0196</v>
      </c>
      <c r="G18" s="66" t="n">
        <f aca="false">IFERROR(STDEV('Dimensional Report'!H25:Q25),0)</f>
        <v>0.00320416395751944</v>
      </c>
      <c r="H18" s="67" t="n">
        <f aca="false">'Dimensional Report'!T25</f>
        <v>2.03901342751237</v>
      </c>
      <c r="I18" s="61" t="str">
        <f aca="false">'Dimensional Report'!U25</f>
        <v>PASS – Capable</v>
      </c>
      <c r="J18" s="62" t="str">
        <f aca="false">IF(LEFT(I18,4)="FAIL","⛔ STOP — Raise NCR immediately",IF(LEFT(I18,4)="WARN","⚠ Review process — SPC recommended",IF(ISNUMBER(H18),IF(H18&lt;1.67,"📋 Monitor — increase sample size","✅ No action required"),"✅ No action required")))</f>
        <v>✅ No action required</v>
      </c>
    </row>
    <row r="19" customFormat="false" ht="21.75" hidden="false" customHeight="true" outlineLevel="0" collapsed="false">
      <c r="A19" s="53" t="n">
        <f aca="false">'Dimensional Report'!A26</f>
        <v>13</v>
      </c>
      <c r="B19" s="54" t="str">
        <f aca="false">'Dimensional Report'!B26</f>
        <v>Parallelism ∥ 0.08 ref A</v>
      </c>
      <c r="C19" s="55" t="n">
        <f aca="false">'Dimensional Report'!C26</f>
        <v>0</v>
      </c>
      <c r="D19" s="56" t="n">
        <f aca="false">'Dimensional Report'!D26</f>
        <v>0.08</v>
      </c>
      <c r="E19" s="57" t="n">
        <f aca="false">'Dimensional Report'!E26</f>
        <v>0</v>
      </c>
      <c r="F19" s="58" t="n">
        <f aca="false">'Dimensional Report'!R26</f>
        <v>0.0309</v>
      </c>
      <c r="G19" s="59" t="n">
        <f aca="false">IFERROR(STDEV('Dimensional Report'!H26:Q26),0)</f>
        <v>0.00307137319994385</v>
      </c>
      <c r="H19" s="60" t="n">
        <f aca="false">'Dimensional Report'!T26</f>
        <v>3.35354882962067</v>
      </c>
      <c r="I19" s="61" t="str">
        <f aca="false">'Dimensional Report'!U26</f>
        <v>PASS – Capable</v>
      </c>
      <c r="J19" s="62" t="str">
        <f aca="false">IF(LEFT(I19,4)="FAIL","⛔ STOP — Raise NCR immediately",IF(LEFT(I19,4)="WARN","⚠ Review process — SPC recommended",IF(ISNUMBER(H19),IF(H19&lt;1.67,"📋 Monitor — increase sample size","✅ No action required"),"✅ No action required")))</f>
        <v>✅ No action required</v>
      </c>
    </row>
    <row r="20" customFormat="false" ht="21.75" hidden="false" customHeight="true" outlineLevel="0" collapsed="false">
      <c r="A20" s="63" t="n">
        <f aca="false">'Dimensional Report'!A27</f>
        <v>14</v>
      </c>
      <c r="B20" s="64" t="str">
        <f aca="false">'Dimensional Report'!B27</f>
        <v>Perpendicularity ⊥ 0.06 ref A</v>
      </c>
      <c r="C20" s="55" t="n">
        <f aca="false">'Dimensional Report'!C27</f>
        <v>0</v>
      </c>
      <c r="D20" s="56" t="n">
        <f aca="false">'Dimensional Report'!D27</f>
        <v>0.06</v>
      </c>
      <c r="E20" s="57" t="n">
        <f aca="false">'Dimensional Report'!E27</f>
        <v>0</v>
      </c>
      <c r="F20" s="65" t="n">
        <f aca="false">'Dimensional Report'!R27</f>
        <v>0.0204</v>
      </c>
      <c r="G20" s="66" t="n">
        <f aca="false">IFERROR(STDEV('Dimensional Report'!H27:Q27),0)</f>
        <v>0.00222111083319436</v>
      </c>
      <c r="H20" s="67" t="n">
        <f aca="false">'Dimensional Report'!T27</f>
        <v>3.06153114845709</v>
      </c>
      <c r="I20" s="61" t="str">
        <f aca="false">'Dimensional Report'!U27</f>
        <v>PASS – Capable</v>
      </c>
      <c r="J20" s="62" t="str">
        <f aca="false">IF(LEFT(I20,4)="FAIL","⛔ STOP — Raise NCR immediately",IF(LEFT(I20,4)="WARN","⚠ Review process — SPC recommended",IF(ISNUMBER(H20),IF(H20&lt;1.67,"📋 Monitor — increase sample size","✅ No action required"),"✅ No action required")))</f>
        <v>✅ No action required</v>
      </c>
    </row>
    <row r="21" customFormat="false" ht="21.75" hidden="false" customHeight="true" outlineLevel="0" collapsed="false">
      <c r="A21" s="53" t="n">
        <f aca="false">'Dimensional Report'!A28</f>
        <v>15</v>
      </c>
      <c r="B21" s="54" t="str">
        <f aca="false">'Dimensional Report'!B28</f>
        <v>Roundness ○ 0.010 Bore</v>
      </c>
      <c r="C21" s="55" t="n">
        <f aca="false">'Dimensional Report'!C28</f>
        <v>0</v>
      </c>
      <c r="D21" s="56" t="n">
        <f aca="false">'Dimensional Report'!D28</f>
        <v>0.01</v>
      </c>
      <c r="E21" s="57" t="n">
        <f aca="false">'Dimensional Report'!E28</f>
        <v>0</v>
      </c>
      <c r="F21" s="58" t="n">
        <f aca="false">'Dimensional Report'!R28</f>
        <v>0.0037</v>
      </c>
      <c r="G21" s="59" t="n">
        <f aca="false">IFERROR(STDEV('Dimensional Report'!H28:Q28),0)</f>
        <v>0.000674948557710553</v>
      </c>
      <c r="H21" s="60" t="n">
        <f aca="false">'Dimensional Report'!T28</f>
        <v>1.82729975380174</v>
      </c>
      <c r="I21" s="61" t="str">
        <f aca="false">'Dimensional Report'!U28</f>
        <v>PASS – Capable</v>
      </c>
      <c r="J21" s="62" t="str">
        <f aca="false">IF(LEFT(I21,4)="FAIL","⛔ STOP — Raise NCR immediately",IF(LEFT(I21,4)="WARN","⚠ Review process — SPC recommended",IF(ISNUMBER(H21),IF(H21&lt;1.67,"📋 Monitor — increase sample size","✅ No action required"),"✅ No action required")))</f>
        <v>✅ No action required</v>
      </c>
    </row>
    <row r="22" customFormat="false" ht="21.75" hidden="false" customHeight="true" outlineLevel="0" collapsed="false">
      <c r="A22" s="63" t="n">
        <f aca="false">'Dimensional Report'!A29</f>
        <v>16</v>
      </c>
      <c r="B22" s="64" t="str">
        <f aca="false">'Dimensional Report'!B29</f>
        <v>Cylindricity ⌀ 0.012 Bore ◆</v>
      </c>
      <c r="C22" s="55" t="n">
        <f aca="false">'Dimensional Report'!C29</f>
        <v>0</v>
      </c>
      <c r="D22" s="56" t="n">
        <f aca="false">'Dimensional Report'!D29</f>
        <v>0.012</v>
      </c>
      <c r="E22" s="57" t="n">
        <f aca="false">'Dimensional Report'!E29</f>
        <v>0</v>
      </c>
      <c r="F22" s="65" t="n">
        <f aca="false">'Dimensional Report'!R29</f>
        <v>0.0047</v>
      </c>
      <c r="G22" s="66" t="n">
        <f aca="false">IFERROR(STDEV('Dimensional Report'!H29:Q29),0)</f>
        <v>0.000674948557710553</v>
      </c>
      <c r="H22" s="67" t="n">
        <f aca="false">'Dimensional Report'!T29</f>
        <v>2.32116455212654</v>
      </c>
      <c r="I22" s="61" t="str">
        <f aca="false">'Dimensional Report'!U29</f>
        <v>PASS – Capable</v>
      </c>
      <c r="J22" s="62" t="str">
        <f aca="false">IF(LEFT(I22,4)="FAIL","⛔ STOP — Raise NCR immediately",IF(LEFT(I22,4)="WARN","⚠ Review process — SPC recommended",IF(ISNUMBER(H22),IF(H22&lt;1.67,"📋 Monitor — increase sample size","✅ No action required"),"✅ No action required")))</f>
        <v>✅ No action required</v>
      </c>
    </row>
    <row r="23" customFormat="false" ht="21.75" hidden="false" customHeight="true" outlineLevel="0" collapsed="false">
      <c r="A23" s="53" t="n">
        <f aca="false">'Dimensional Report'!A30</f>
        <v>17</v>
      </c>
      <c r="B23" s="54" t="str">
        <f aca="false">'Dimensional Report'!B30</f>
        <v>Position ⊕ Ø0.1 Holes ◆</v>
      </c>
      <c r="C23" s="55" t="n">
        <f aca="false">'Dimensional Report'!C30</f>
        <v>0</v>
      </c>
      <c r="D23" s="56" t="n">
        <f aca="false">'Dimensional Report'!D30</f>
        <v>0.1</v>
      </c>
      <c r="E23" s="57" t="n">
        <f aca="false">'Dimensional Report'!E30</f>
        <v>0</v>
      </c>
      <c r="F23" s="58" t="n">
        <f aca="false">'Dimensional Report'!R30</f>
        <v>0.0396</v>
      </c>
      <c r="G23" s="59" t="n">
        <f aca="false">IFERROR(STDEV('Dimensional Report'!H30:Q30),0)</f>
        <v>0.00320416395751944</v>
      </c>
      <c r="H23" s="60" t="n">
        <f aca="false">'Dimensional Report'!T30</f>
        <v>4.11963937395357</v>
      </c>
      <c r="I23" s="61" t="str">
        <f aca="false">'Dimensional Report'!U30</f>
        <v>PASS – Capable</v>
      </c>
      <c r="J23" s="62" t="str">
        <f aca="false">IF(LEFT(I23,4)="FAIL","⛔ STOP — Raise NCR immediately",IF(LEFT(I23,4)="WARN","⚠ Review process — SPC recommended",IF(ISNUMBER(H23),IF(H23&lt;1.67,"📋 Monitor — increase sample size","✅ No action required"),"✅ No action required")))</f>
        <v>✅ No action required</v>
      </c>
    </row>
    <row r="24" customFormat="false" ht="21.75" hidden="false" customHeight="true" outlineLevel="0" collapsed="false">
      <c r="A24" s="63" t="n">
        <f aca="false">'Dimensional Report'!A31</f>
        <v>18</v>
      </c>
      <c r="B24" s="64" t="str">
        <f aca="false">'Dimensional Report'!B31</f>
        <v>True Position X-Datum</v>
      </c>
      <c r="C24" s="55" t="n">
        <f aca="false">'Dimensional Report'!C31</f>
        <v>0</v>
      </c>
      <c r="D24" s="56" t="n">
        <f aca="false">'Dimensional Report'!D31</f>
        <v>0.05</v>
      </c>
      <c r="E24" s="57" t="n">
        <f aca="false">'Dimensional Report'!E31</f>
        <v>0</v>
      </c>
      <c r="F24" s="65" t="n">
        <f aca="false">'Dimensional Report'!R31</f>
        <v>0.0135</v>
      </c>
      <c r="G24" s="66" t="n">
        <f aca="false">IFERROR(STDEV('Dimensional Report'!H31:Q31),0)</f>
        <v>0.00158113883008419</v>
      </c>
      <c r="H24" s="67" t="n">
        <f aca="false">'Dimensional Report'!T31</f>
        <v>2.84604989415154</v>
      </c>
      <c r="I24" s="61" t="str">
        <f aca="false">'Dimensional Report'!U31</f>
        <v>PASS – Capable</v>
      </c>
      <c r="J24" s="62" t="str">
        <f aca="false">IF(LEFT(I24,4)="FAIL","⛔ STOP — Raise NCR immediately",IF(LEFT(I24,4)="WARN","⚠ Review process — SPC recommended",IF(ISNUMBER(H24),IF(H24&lt;1.67,"📋 Monitor — increase sample size","✅ No action required"),"✅ No action required")))</f>
        <v>✅ No action required</v>
      </c>
    </row>
    <row r="25" customFormat="false" ht="21.75" hidden="false" customHeight="true" outlineLevel="0" collapsed="false">
      <c r="A25" s="53" t="n">
        <f aca="false">'Dimensional Report'!A32</f>
        <v>19</v>
      </c>
      <c r="B25" s="54" t="str">
        <f aca="false">'Dimensional Report'!B32</f>
        <v>Surface Roughness Ra 0.8 ◆</v>
      </c>
      <c r="C25" s="55" t="n">
        <f aca="false">'Dimensional Report'!C32</f>
        <v>0</v>
      </c>
      <c r="D25" s="56" t="n">
        <f aca="false">'Dimensional Report'!D32</f>
        <v>0.8</v>
      </c>
      <c r="E25" s="57" t="n">
        <f aca="false">'Dimensional Report'!E32</f>
        <v>0</v>
      </c>
      <c r="F25" s="58" t="n">
        <f aca="false">'Dimensional Report'!R32</f>
        <v>0.434</v>
      </c>
      <c r="G25" s="59" t="n">
        <f aca="false">IFERROR(STDEV('Dimensional Report'!H32:Q32),0)</f>
        <v>0.0222111083319436</v>
      </c>
      <c r="H25" s="60" t="n">
        <f aca="false">'Dimensional Report'!T32</f>
        <v>5.49274706046713</v>
      </c>
      <c r="I25" s="61" t="str">
        <f aca="false">'Dimensional Report'!U32</f>
        <v>PASS – Capable</v>
      </c>
      <c r="J25" s="62" t="str">
        <f aca="false">IF(LEFT(I25,4)="FAIL","⛔ STOP — Raise NCR immediately",IF(LEFT(I25,4)="WARN","⚠ Review process — SPC recommended",IF(ISNUMBER(H25),IF(H25&lt;1.67,"📋 Monitor — increase sample size","✅ No action required"),"✅ No action required")))</f>
        <v>✅ No action required</v>
      </c>
    </row>
    <row r="26" customFormat="false" ht="21.75" hidden="false" customHeight="true" outlineLevel="0" collapsed="false">
      <c r="A26" s="63" t="n">
        <f aca="false">'Dimensional Report'!A33</f>
        <v>20</v>
      </c>
      <c r="B26" s="64" t="str">
        <f aca="false">'Dimensional Report'!B33</f>
        <v>Surface Roughness Rz 6.3</v>
      </c>
      <c r="C26" s="55" t="n">
        <f aca="false">'Dimensional Report'!C33</f>
        <v>0</v>
      </c>
      <c r="D26" s="56" t="n">
        <f aca="false">'Dimensional Report'!D33</f>
        <v>6.3</v>
      </c>
      <c r="E26" s="57" t="n">
        <f aca="false">'Dimensional Report'!E33</f>
        <v>0</v>
      </c>
      <c r="F26" s="65" t="n">
        <f aca="false">'Dimensional Report'!R33</f>
        <v>3.176</v>
      </c>
      <c r="G26" s="66" t="n">
        <f aca="false">IFERROR(STDEV('Dimensional Report'!H33:Q33),0)</f>
        <v>0.0953589709116732</v>
      </c>
      <c r="H26" s="67" t="n">
        <f aca="false">'Dimensional Report'!T33</f>
        <v>10.9201402173045</v>
      </c>
      <c r="I26" s="61" t="str">
        <f aca="false">'Dimensional Report'!U33</f>
        <v>PASS – Capable</v>
      </c>
      <c r="J26" s="62" t="str">
        <f aca="false">IF(LEFT(I26,4)="FAIL","⛔ STOP — Raise NCR immediately",IF(LEFT(I26,4)="WARN","⚠ Review process — SPC recommended",IF(ISNUMBER(H26),IF(H26&lt;1.67,"📋 Monitor — increase sample size","✅ No action required"),"✅ No action required")))</f>
        <v>✅ No action required</v>
      </c>
    </row>
    <row r="27" customFormat="false" ht="21.75" hidden="false" customHeight="true" outlineLevel="0" collapsed="false">
      <c r="A27" s="53" t="n">
        <f aca="false">'Dimensional Report'!A34</f>
        <v>21</v>
      </c>
      <c r="B27" s="54" t="str">
        <f aca="false">'Dimensional Report'!B34</f>
        <v>Slot Width</v>
      </c>
      <c r="C27" s="55" t="n">
        <f aca="false">'Dimensional Report'!C34</f>
        <v>8</v>
      </c>
      <c r="D27" s="56" t="n">
        <f aca="false">'Dimensional Report'!D34</f>
        <v>8.05</v>
      </c>
      <c r="E27" s="57" t="n">
        <f aca="false">'Dimensional Report'!E34</f>
        <v>7.95</v>
      </c>
      <c r="F27" s="58" t="n">
        <f aca="false">'Dimensional Report'!R34</f>
        <v>8.0001</v>
      </c>
      <c r="G27" s="59" t="n">
        <f aca="false">IFERROR(STDEV('Dimensional Report'!H34:Q34),0)</f>
        <v>0.00202484567313175</v>
      </c>
      <c r="H27" s="60" t="n">
        <f aca="false">'Dimensional Report'!T34</f>
        <v>8.21461781213554</v>
      </c>
      <c r="I27" s="61" t="str">
        <f aca="false">'Dimensional Report'!U34</f>
        <v>PASS – Capable</v>
      </c>
      <c r="J27" s="62" t="str">
        <f aca="false">IF(LEFT(I27,4)="FAIL","⛔ STOP — Raise NCR immediately",IF(LEFT(I27,4)="WARN","⚠ Review process — SPC recommended",IF(ISNUMBER(H27),IF(H27&lt;1.67,"📋 Monitor — increase sample size","✅ No action required"),"✅ No action required")))</f>
        <v>✅ No action required</v>
      </c>
    </row>
    <row r="28" customFormat="false" ht="21.75" hidden="false" customHeight="true" outlineLevel="0" collapsed="false">
      <c r="A28" s="63" t="n">
        <f aca="false">'Dimensional Report'!A35</f>
        <v>22</v>
      </c>
      <c r="B28" s="64" t="str">
        <f aca="false">'Dimensional Report'!B35</f>
        <v>Slot Depth</v>
      </c>
      <c r="C28" s="55" t="n">
        <f aca="false">'Dimensional Report'!C35</f>
        <v>12</v>
      </c>
      <c r="D28" s="56" t="n">
        <f aca="false">'Dimensional Report'!D35</f>
        <v>12.1</v>
      </c>
      <c r="E28" s="57" t="n">
        <f aca="false">'Dimensional Report'!E35</f>
        <v>11.9</v>
      </c>
      <c r="F28" s="65" t="n">
        <f aca="false">'Dimensional Report'!R35</f>
        <v>12.002</v>
      </c>
      <c r="G28" s="66" t="n">
        <f aca="false">IFERROR(STDEV('Dimensional Report'!H35:Q35),0)</f>
        <v>0.0193218356615855</v>
      </c>
      <c r="H28" s="67" t="n">
        <f aca="false">'Dimensional Report'!T35</f>
        <v>1.69066062038882</v>
      </c>
      <c r="I28" s="61" t="str">
        <f aca="false">'Dimensional Report'!U35</f>
        <v>PASS – Capable</v>
      </c>
      <c r="J28" s="62" t="str">
        <f aca="false">IF(LEFT(I28,4)="FAIL","⛔ STOP — Raise NCR immediately",IF(LEFT(I28,4)="WARN","⚠ Review process — SPC recommended",IF(ISNUMBER(H28),IF(H28&lt;1.67,"📋 Monitor — increase sample size","✅ No action required"),"✅ No action required")))</f>
        <v>✅ No action required</v>
      </c>
    </row>
    <row r="29" customFormat="false" ht="21.75" hidden="false" customHeight="true" outlineLevel="0" collapsed="false">
      <c r="A29" s="53" t="n">
        <f aca="false">'Dimensional Report'!A36</f>
        <v>23</v>
      </c>
      <c r="B29" s="54" t="str">
        <f aca="false">'Dimensional Report'!B36</f>
        <v>Boss Height ◆</v>
      </c>
      <c r="C29" s="55" t="n">
        <f aca="false">'Dimensional Report'!C36</f>
        <v>18</v>
      </c>
      <c r="D29" s="56" t="n">
        <f aca="false">'Dimensional Report'!D36</f>
        <v>18.05</v>
      </c>
      <c r="E29" s="57" t="n">
        <f aca="false">'Dimensional Report'!E36</f>
        <v>17.95</v>
      </c>
      <c r="F29" s="58" t="n">
        <f aca="false">'Dimensional Report'!R36</f>
        <v>18.002</v>
      </c>
      <c r="G29" s="59" t="n">
        <f aca="false">IFERROR(STDEV('Dimensional Report'!H36:Q36),0)</f>
        <v>0.0193218356615865</v>
      </c>
      <c r="H29" s="60" t="n">
        <f aca="false">'Dimensional Report'!T36</f>
        <v>0.828078671210769</v>
      </c>
      <c r="I29" s="61" t="str">
        <f aca="false">'Dimensional Report'!U36</f>
        <v>WARN – Low Cpk</v>
      </c>
      <c r="J29" s="62" t="str">
        <f aca="false">IF(LEFT(I29,4)="FAIL","⛔ STOP — Raise NCR immediately",IF(LEFT(I29,4)="WARN","⚠ Review process — SPC recommended",IF(ISNUMBER(H29),IF(H29&lt;1.67,"📋 Monitor — increase sample size","✅ No action required"),"✅ No action required")))</f>
        <v>⚠ Review process — SPC recommended</v>
      </c>
    </row>
    <row r="30" customFormat="false" ht="21.75" hidden="false" customHeight="true" outlineLevel="0" collapsed="false">
      <c r="A30" s="63" t="n">
        <f aca="false">'Dimensional Report'!A37</f>
        <v>24</v>
      </c>
      <c r="B30" s="64" t="str">
        <f aca="false">'Dimensional Report'!B37</f>
        <v>Draft Angle 3°</v>
      </c>
      <c r="C30" s="55" t="n">
        <f aca="false">'Dimensional Report'!C37</f>
        <v>3</v>
      </c>
      <c r="D30" s="56" t="n">
        <f aca="false">'Dimensional Report'!D37</f>
        <v>3.5</v>
      </c>
      <c r="E30" s="57" t="n">
        <f aca="false">'Dimensional Report'!E37</f>
        <v>2.5</v>
      </c>
      <c r="F30" s="65" t="n">
        <f aca="false">'Dimensional Report'!R37</f>
        <v>3.015</v>
      </c>
      <c r="G30" s="66" t="n">
        <f aca="false">IFERROR(STDEV('Dimensional Report'!H37:Q37),0)</f>
        <v>0.0638139657302555</v>
      </c>
      <c r="H30" s="67" t="n">
        <f aca="false">'Dimensional Report'!T37</f>
        <v>2.53340573362952</v>
      </c>
      <c r="I30" s="61" t="str">
        <f aca="false">'Dimensional Report'!U37</f>
        <v>PASS – Capable</v>
      </c>
      <c r="J30" s="62" t="str">
        <f aca="false">IF(LEFT(I30,4)="FAIL","⛔ STOP — Raise NCR immediately",IF(LEFT(I30,4)="WARN","⚠ Review process — SPC recommended",IF(ISNUMBER(H30),IF(H30&lt;1.67,"📋 Monitor — increase sample size","✅ No action required"),"✅ No action required")))</f>
        <v>✅ No action required</v>
      </c>
    </row>
    <row r="31" customFormat="false" ht="21.75" hidden="false" customHeight="true" outlineLevel="0" collapsed="false">
      <c r="A31" s="53" t="n">
        <f aca="false">'Dimensional Report'!A38</f>
        <v>25</v>
      </c>
      <c r="B31" s="54" t="str">
        <f aca="false">'Dimensional Report'!B38</f>
        <v>Wall Thickness Min 2.5</v>
      </c>
      <c r="C31" s="55" t="n">
        <f aca="false">'Dimensional Report'!C38</f>
        <v>2.5</v>
      </c>
      <c r="D31" s="56" t="n">
        <f aca="false">'Dimensional Report'!D38</f>
        <v>3</v>
      </c>
      <c r="E31" s="57" t="n">
        <f aca="false">'Dimensional Report'!E38</f>
        <v>2.5</v>
      </c>
      <c r="F31" s="58" t="n">
        <f aca="false">'Dimensional Report'!R38</f>
        <v>2.696</v>
      </c>
      <c r="G31" s="59" t="n">
        <f aca="false">IFERROR(STDEV('Dimensional Report'!H38:Q38),0)</f>
        <v>0.0320416395751945</v>
      </c>
      <c r="H31" s="60" t="n">
        <f aca="false">'Dimensional Report'!T38</f>
        <v>2.03901342751238</v>
      </c>
      <c r="I31" s="61" t="str">
        <f aca="false">'Dimensional Report'!U38</f>
        <v>PASS – Capable</v>
      </c>
      <c r="J31" s="62" t="str">
        <f aca="false">IF(LEFT(I31,4)="FAIL","⛔ STOP — Raise NCR immediately",IF(LEFT(I31,4)="WARN","⚠ Review process — SPC recommended",IF(ISNUMBER(H31),IF(H31&lt;1.67,"📋 Monitor — increase sample size","✅ No action required"),"✅ No action required")))</f>
        <v>✅ No action required</v>
      </c>
    </row>
    <row r="32" customFormat="false" ht="21.75" hidden="false" customHeight="true" outlineLevel="0" collapsed="false">
      <c r="A32" s="63" t="n">
        <f aca="false">'Dimensional Report'!A39</f>
        <v>26</v>
      </c>
      <c r="B32" s="64" t="str">
        <f aca="false">'Dimensional Report'!B39</f>
        <v>Snap Hook Gap ◆</v>
      </c>
      <c r="C32" s="55" t="n">
        <f aca="false">'Dimensional Report'!C39</f>
        <v>3</v>
      </c>
      <c r="D32" s="56" t="n">
        <f aca="false">'Dimensional Report'!D39</f>
        <v>3.1</v>
      </c>
      <c r="E32" s="57" t="n">
        <f aca="false">'Dimensional Report'!E39</f>
        <v>2.9</v>
      </c>
      <c r="F32" s="65" t="n">
        <f aca="false">'Dimensional Report'!R39</f>
        <v>2.925</v>
      </c>
      <c r="G32" s="66" t="n">
        <f aca="false">IFERROR(STDEV('Dimensional Report'!H39:Q39),0)</f>
        <v>0.071840873540841</v>
      </c>
      <c r="H32" s="67" t="n">
        <f aca="false">'Dimensional Report'!T39</f>
        <v>0.115997104748397</v>
      </c>
      <c r="I32" s="61" t="str">
        <f aca="false">'Dimensional Report'!U39</f>
        <v>FAIL – Under LSL</v>
      </c>
      <c r="J32" s="62" t="str">
        <f aca="false">IF(LEFT(I32,4)="FAIL","⛔ STOP — Raise NCR immediately",IF(LEFT(I32,4)="WARN","⚠ Review process — SPC recommended",IF(ISNUMBER(H32),IF(H32&lt;1.67,"📋 Monitor — increase sample size","✅ No action required"),"✅ No action required")))</f>
        <v>⛔ STOP — Raise NCR immediately</v>
      </c>
    </row>
  </sheetData>
  <mergeCells count="2">
    <mergeCell ref="A2:J2"/>
    <mergeCell ref="A3:J3"/>
  </mergeCells>
  <conditionalFormatting sqref="H7:H32">
    <cfRule type="cellIs" priority="2" operator="greaterThanOrEqual" aboveAverage="0" equalAverage="0" bottom="0" percent="0" rank="0" text="" dxfId="1">
      <formula>1.67</formula>
    </cfRule>
    <cfRule type="cellIs" priority="3" operator="between" aboveAverage="0" equalAverage="0" bottom="0" percent="0" rank="0" text="" dxfId="2">
      <formula>1.33</formula>
      <formula>1.67</formula>
    </cfRule>
    <cfRule type="cellIs" priority="4" operator="lessThan" aboveAverage="0" equalAverage="0" bottom="0" percent="0" rank="0" text="" dxfId="0">
      <formula>1.33</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681A"/>
    <pageSetUpPr fitToPage="true"/>
  </sheetPr>
  <dimension ref="A1:V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7" ySplit="12" topLeftCell="H13" activePane="bottomRight" state="frozen"/>
      <selection pane="topLeft" activeCell="A1" activeCellId="0" sqref="A1"/>
      <selection pane="topRight" activeCell="H1" activeCellId="0" sqref="H1"/>
      <selection pane="bottomLeft" activeCell="A13" activeCellId="0" sqref="A13"/>
      <selection pane="bottomRigh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30"/>
    <col collapsed="false" customWidth="true" hidden="false" outlineLevel="0" max="5" min="3" style="1" width="13"/>
    <col collapsed="false" customWidth="true" hidden="false" outlineLevel="0" max="17" min="6" style="1" width="11"/>
    <col collapsed="false" customWidth="true" hidden="false" outlineLevel="0" max="18" min="18" style="1" width="13"/>
    <col collapsed="false" customWidth="true" hidden="false" outlineLevel="0" max="19" min="19" style="1" width="11"/>
    <col collapsed="false" customWidth="true" hidden="false" outlineLevel="0" max="20" min="20" style="1" width="10"/>
    <col collapsed="false" customWidth="true" hidden="false" outlineLevel="0" max="21" min="21" style="1" width="14"/>
    <col collapsed="false" customWidth="true" hidden="false" outlineLevel="0" max="22" min="22" style="1" width="28"/>
  </cols>
  <sheetData>
    <row r="1" customFormat="false" ht="7.5" hidden="false" customHeight="true" outlineLevel="0" collapsed="false"/>
    <row r="2" customFormat="false" ht="51.75" hidden="false" customHeight="true" outlineLevel="0" collapsed="false">
      <c r="A2" s="2" t="s">
        <v>93</v>
      </c>
      <c r="B2" s="2"/>
      <c r="C2" s="2"/>
      <c r="D2" s="2"/>
      <c r="E2" s="2"/>
      <c r="F2" s="2"/>
      <c r="G2" s="2"/>
      <c r="H2" s="2"/>
      <c r="I2" s="2"/>
      <c r="J2" s="2"/>
      <c r="K2" s="2"/>
      <c r="L2" s="2"/>
      <c r="M2" s="2"/>
      <c r="N2" s="2"/>
      <c r="O2" s="2"/>
      <c r="P2" s="2"/>
      <c r="Q2" s="2"/>
      <c r="R2" s="2"/>
      <c r="S2" s="2"/>
      <c r="T2" s="2"/>
      <c r="U2" s="2"/>
      <c r="V2" s="2"/>
    </row>
    <row r="3" customFormat="false" ht="19.5" hidden="false" customHeight="true" outlineLevel="0" collapsed="false">
      <c r="A3" s="3" t="s">
        <v>94</v>
      </c>
      <c r="B3" s="3"/>
      <c r="C3" s="3"/>
      <c r="D3" s="3"/>
      <c r="E3" s="3"/>
      <c r="F3" s="3"/>
      <c r="G3" s="3"/>
      <c r="H3" s="3"/>
      <c r="I3" s="3"/>
      <c r="J3" s="3"/>
      <c r="K3" s="3"/>
      <c r="L3" s="3"/>
      <c r="M3" s="3"/>
      <c r="N3" s="3"/>
      <c r="O3" s="3"/>
      <c r="P3" s="3"/>
      <c r="Q3" s="3"/>
      <c r="R3" s="3"/>
      <c r="S3" s="3"/>
      <c r="T3" s="3"/>
      <c r="U3" s="3"/>
      <c r="V3" s="3"/>
    </row>
    <row r="4" customFormat="false" ht="7.5" hidden="false" customHeight="true" outlineLevel="0" collapsed="false"/>
    <row r="5" customFormat="false" ht="3.75" hidden="false" customHeight="true" outlineLevel="0" collapsed="false">
      <c r="A5" s="4"/>
      <c r="B5" s="4"/>
      <c r="C5" s="4"/>
      <c r="D5" s="4"/>
      <c r="E5" s="4"/>
      <c r="F5" s="4"/>
      <c r="G5" s="4"/>
      <c r="H5" s="4"/>
      <c r="I5" s="4"/>
      <c r="J5" s="4"/>
      <c r="K5" s="4"/>
      <c r="L5" s="4"/>
      <c r="M5" s="4"/>
      <c r="N5" s="4"/>
      <c r="O5" s="4"/>
      <c r="P5" s="4"/>
      <c r="Q5" s="4"/>
      <c r="R5" s="4"/>
      <c r="S5" s="4"/>
      <c r="T5" s="4"/>
      <c r="U5" s="4"/>
      <c r="V5" s="4"/>
    </row>
    <row r="6" customFormat="false" ht="21.75" hidden="false" customHeight="true" outlineLevel="0" collapsed="false">
      <c r="A6" s="5" t="s">
        <v>2</v>
      </c>
      <c r="C6" s="6"/>
      <c r="D6" s="6"/>
      <c r="E6" s="6"/>
      <c r="F6" s="6"/>
      <c r="G6" s="6"/>
      <c r="H6" s="5" t="s">
        <v>3</v>
      </c>
      <c r="J6" s="6"/>
      <c r="K6" s="6"/>
      <c r="L6" s="6"/>
      <c r="M6" s="6"/>
      <c r="N6" s="5" t="s">
        <v>4</v>
      </c>
      <c r="P6" s="6"/>
      <c r="Q6" s="6"/>
      <c r="R6" s="6"/>
      <c r="S6" s="6"/>
    </row>
    <row r="7" customFormat="false" ht="21.75" hidden="false" customHeight="true" outlineLevel="0" collapsed="false">
      <c r="A7" s="5" t="s">
        <v>5</v>
      </c>
      <c r="C7" s="6"/>
      <c r="D7" s="6"/>
      <c r="E7" s="6"/>
      <c r="F7" s="6"/>
      <c r="G7" s="6"/>
      <c r="H7" s="5" t="s">
        <v>6</v>
      </c>
      <c r="J7" s="6"/>
      <c r="K7" s="6"/>
      <c r="N7" s="5" t="s">
        <v>7</v>
      </c>
      <c r="P7" s="6"/>
      <c r="Q7" s="6"/>
      <c r="R7" s="6"/>
      <c r="S7" s="6"/>
    </row>
    <row r="8" customFormat="false" ht="21.75" hidden="false" customHeight="true" outlineLevel="0" collapsed="false">
      <c r="A8" s="5" t="s">
        <v>8</v>
      </c>
      <c r="C8" s="6"/>
      <c r="D8" s="6"/>
      <c r="E8" s="6"/>
      <c r="F8" s="6"/>
      <c r="G8" s="6"/>
      <c r="H8" s="5" t="s">
        <v>9</v>
      </c>
      <c r="J8" s="6"/>
      <c r="K8" s="6"/>
      <c r="L8" s="6"/>
      <c r="M8" s="6"/>
      <c r="N8" s="5" t="s">
        <v>10</v>
      </c>
      <c r="P8" s="6"/>
      <c r="Q8" s="6"/>
      <c r="R8" s="6"/>
      <c r="S8" s="6"/>
    </row>
    <row r="9" customFormat="false" ht="21.75" hidden="false" customHeight="true" outlineLevel="0" collapsed="false">
      <c r="A9" s="5" t="s">
        <v>11</v>
      </c>
      <c r="C9" s="6"/>
      <c r="D9" s="6"/>
      <c r="E9" s="6"/>
      <c r="F9" s="5" t="s">
        <v>12</v>
      </c>
      <c r="H9" s="6" t="n">
        <v>10</v>
      </c>
      <c r="I9" s="6"/>
      <c r="J9" s="5" t="s">
        <v>13</v>
      </c>
      <c r="L9" s="6"/>
      <c r="M9" s="6"/>
      <c r="N9" s="5" t="s">
        <v>14</v>
      </c>
      <c r="P9" s="6"/>
      <c r="Q9" s="6"/>
      <c r="R9" s="6"/>
      <c r="S9" s="6"/>
    </row>
    <row r="10" customFormat="false" ht="7.5" hidden="false" customHeight="true" outlineLevel="0" collapsed="false"/>
    <row r="11" customFormat="false" ht="36" hidden="false" customHeight="true" outlineLevel="0" collapsed="false">
      <c r="A11" s="7" t="s">
        <v>15</v>
      </c>
      <c r="B11" s="7" t="s">
        <v>16</v>
      </c>
      <c r="C11" s="7" t="s">
        <v>17</v>
      </c>
      <c r="D11" s="7" t="s">
        <v>18</v>
      </c>
      <c r="E11" s="7" t="s">
        <v>19</v>
      </c>
      <c r="F11" s="7" t="s">
        <v>20</v>
      </c>
      <c r="G11" s="7" t="s">
        <v>21</v>
      </c>
      <c r="H11" s="7" t="s">
        <v>22</v>
      </c>
      <c r="I11" s="7" t="s">
        <v>23</v>
      </c>
      <c r="J11" s="7" t="s">
        <v>24</v>
      </c>
      <c r="K11" s="7" t="s">
        <v>25</v>
      </c>
      <c r="L11" s="7" t="s">
        <v>26</v>
      </c>
      <c r="M11" s="7" t="s">
        <v>27</v>
      </c>
      <c r="N11" s="7" t="s">
        <v>28</v>
      </c>
      <c r="O11" s="7" t="s">
        <v>29</v>
      </c>
      <c r="P11" s="7" t="s">
        <v>30</v>
      </c>
      <c r="Q11" s="7" t="s">
        <v>31</v>
      </c>
      <c r="R11" s="7" t="s">
        <v>32</v>
      </c>
      <c r="S11" s="7" t="s">
        <v>33</v>
      </c>
      <c r="T11" s="7" t="s">
        <v>34</v>
      </c>
      <c r="U11" s="7" t="s">
        <v>35</v>
      </c>
      <c r="V11" s="7" t="s">
        <v>36</v>
      </c>
    </row>
    <row r="12" customFormat="false" ht="15.75" hidden="false" customHeight="true" outlineLevel="0" collapsed="false">
      <c r="A12" s="8"/>
      <c r="B12" s="8"/>
      <c r="C12" s="8"/>
      <c r="D12" s="8"/>
      <c r="E12" s="8"/>
      <c r="F12" s="8"/>
      <c r="G12" s="8"/>
      <c r="H12" s="9" t="s">
        <v>37</v>
      </c>
      <c r="I12" s="9"/>
      <c r="J12" s="9"/>
      <c r="K12" s="9"/>
      <c r="L12" s="9"/>
      <c r="M12" s="9"/>
      <c r="N12" s="9"/>
      <c r="O12" s="9"/>
      <c r="P12" s="9"/>
      <c r="Q12" s="9"/>
      <c r="R12" s="8"/>
      <c r="S12" s="8"/>
      <c r="T12" s="8"/>
      <c r="U12" s="8"/>
      <c r="V12" s="8"/>
    </row>
    <row r="13" customFormat="false" ht="24" hidden="false" customHeight="true" outlineLevel="0" collapsed="false">
      <c r="A13" s="10" t="n">
        <v>1</v>
      </c>
      <c r="B13" s="54"/>
      <c r="C13" s="12"/>
      <c r="D13" s="13"/>
      <c r="E13" s="14"/>
      <c r="F13" s="68" t="str">
        <f aca="false">IF(C13="","",D13-C13)</f>
        <v/>
      </c>
      <c r="G13" s="69" t="str">
        <f aca="false">IF(C13="","",E13-C13)</f>
        <v/>
      </c>
      <c r="H13" s="17"/>
      <c r="I13" s="17"/>
      <c r="J13" s="17"/>
      <c r="K13" s="17"/>
      <c r="L13" s="17"/>
      <c r="M13" s="17"/>
      <c r="N13" s="17"/>
      <c r="O13" s="17"/>
      <c r="P13" s="17"/>
      <c r="Q13" s="17"/>
      <c r="R13" s="70" t="str">
        <f aca="false">IF(COUNTA(H13:Q13)=0,"",AVERAGE(H13:Q13))</f>
        <v/>
      </c>
      <c r="S13" s="19" t="str">
        <f aca="false">IF(COUNTA(H13:Q13)=0,"",MAX(H13:Q13)-MIN(H13:Q13))</f>
        <v/>
      </c>
      <c r="T13" s="71" t="str">
        <f aca="false">IF(OR(COUNTA(H13:Q13)=0,C13=""),"",IF(STDEV(H13:Q13)=0,"N/A",MIN((D13-R13)/(3*STDEV(H13:Q13)),(R13-E13)/(3*STDEV(H13:Q13)))))</f>
        <v/>
      </c>
      <c r="U13" s="72" t="str">
        <f aca="false">IF(COUNTA(H13:Q13)=0,"Not Started",IF(COUNTIF(H13:Q13,"&gt;"&amp;D13)&gt;0,"FAIL – Over USL",IF(COUNTIF(H13:Q13,"&lt;"&amp;E13)&gt;0,"FAIL – Under LSL",IF(ISNUMBER(T13),IF(T13&gt;=1.67,"PASS – Capable",IF(T13&gt;=1.33,"PASS – Marginal","WARN – Low Cpk")),"PASS"))))</f>
        <v>Not Started</v>
      </c>
      <c r="V13" s="22"/>
    </row>
    <row r="14" customFormat="false" ht="24" hidden="false" customHeight="true" outlineLevel="0" collapsed="false">
      <c r="A14" s="10" t="n">
        <v>2</v>
      </c>
      <c r="B14" s="23"/>
      <c r="C14" s="12"/>
      <c r="D14" s="13"/>
      <c r="E14" s="14"/>
      <c r="F14" s="68" t="str">
        <f aca="false">IF(C14="","",D14-C14)</f>
        <v/>
      </c>
      <c r="G14" s="69" t="str">
        <f aca="false">IF(C14="","",E14-C14)</f>
        <v/>
      </c>
      <c r="H14" s="24"/>
      <c r="I14" s="24"/>
      <c r="J14" s="24"/>
      <c r="K14" s="24"/>
      <c r="L14" s="24"/>
      <c r="M14" s="24"/>
      <c r="N14" s="24"/>
      <c r="O14" s="24"/>
      <c r="P14" s="24"/>
      <c r="Q14" s="24"/>
      <c r="R14" s="70" t="str">
        <f aca="false">IF(COUNTA(H14:Q14)=0,"",AVERAGE(H14:Q14))</f>
        <v/>
      </c>
      <c r="S14" s="19" t="str">
        <f aca="false">IF(COUNTA(H14:Q14)=0,"",MAX(H14:Q14)-MIN(H14:Q14))</f>
        <v/>
      </c>
      <c r="T14" s="71" t="str">
        <f aca="false">IF(OR(COUNTA(H14:Q14)=0,C14=""),"",IF(STDEV(H14:Q14)=0,"N/A",MIN((D14-R14)/(3*STDEV(H14:Q14)),(R14-E14)/(3*STDEV(H14:Q14)))))</f>
        <v/>
      </c>
      <c r="U14" s="72" t="str">
        <f aca="false">IF(COUNTA(H14:Q14)=0,"Not Started",IF(COUNTIF(H14:Q14,"&gt;"&amp;D14)&gt;0,"FAIL – Over USL",IF(COUNTIF(H14:Q14,"&lt;"&amp;E14)&gt;0,"FAIL – Under LSL",IF(ISNUMBER(T14),IF(T14&gt;=1.67,"PASS – Capable",IF(T14&gt;=1.33,"PASS – Marginal","WARN – Low Cpk")),"PASS"))))</f>
        <v>Not Started</v>
      </c>
      <c r="V14" s="25"/>
    </row>
    <row r="15" customFormat="false" ht="24" hidden="false" customHeight="true" outlineLevel="0" collapsed="false">
      <c r="A15" s="10" t="n">
        <v>3</v>
      </c>
      <c r="B15" s="54"/>
      <c r="C15" s="12"/>
      <c r="D15" s="13"/>
      <c r="E15" s="14"/>
      <c r="F15" s="68" t="str">
        <f aca="false">IF(C15="","",D15-C15)</f>
        <v/>
      </c>
      <c r="G15" s="69" t="str">
        <f aca="false">IF(C15="","",E15-C15)</f>
        <v/>
      </c>
      <c r="H15" s="17"/>
      <c r="I15" s="17"/>
      <c r="J15" s="17"/>
      <c r="K15" s="17"/>
      <c r="L15" s="17"/>
      <c r="M15" s="17"/>
      <c r="N15" s="17"/>
      <c r="O15" s="17"/>
      <c r="P15" s="17"/>
      <c r="Q15" s="17"/>
      <c r="R15" s="70" t="str">
        <f aca="false">IF(COUNTA(H15:Q15)=0,"",AVERAGE(H15:Q15))</f>
        <v/>
      </c>
      <c r="S15" s="19" t="str">
        <f aca="false">IF(COUNTA(H15:Q15)=0,"",MAX(H15:Q15)-MIN(H15:Q15))</f>
        <v/>
      </c>
      <c r="T15" s="71" t="str">
        <f aca="false">IF(OR(COUNTA(H15:Q15)=0,C15=""),"",IF(STDEV(H15:Q15)=0,"N/A",MIN((D15-R15)/(3*STDEV(H15:Q15)),(R15-E15)/(3*STDEV(H15:Q15)))))</f>
        <v/>
      </c>
      <c r="U15" s="72" t="str">
        <f aca="false">IF(COUNTA(H15:Q15)=0,"Not Started",IF(COUNTIF(H15:Q15,"&gt;"&amp;D15)&gt;0,"FAIL – Over USL",IF(COUNTIF(H15:Q15,"&lt;"&amp;E15)&gt;0,"FAIL – Under LSL",IF(ISNUMBER(T15),IF(T15&gt;=1.67,"PASS – Capable",IF(T15&gt;=1.33,"PASS – Marginal","WARN – Low Cpk")),"PASS"))))</f>
        <v>Not Started</v>
      </c>
      <c r="V15" s="22"/>
    </row>
    <row r="16" customFormat="false" ht="24" hidden="false" customHeight="true" outlineLevel="0" collapsed="false">
      <c r="A16" s="10" t="n">
        <v>4</v>
      </c>
      <c r="B16" s="23"/>
      <c r="C16" s="12"/>
      <c r="D16" s="13"/>
      <c r="E16" s="14"/>
      <c r="F16" s="68" t="str">
        <f aca="false">IF(C16="","",D16-C16)</f>
        <v/>
      </c>
      <c r="G16" s="69" t="str">
        <f aca="false">IF(C16="","",E16-C16)</f>
        <v/>
      </c>
      <c r="H16" s="24"/>
      <c r="I16" s="24"/>
      <c r="J16" s="24"/>
      <c r="K16" s="24"/>
      <c r="L16" s="24"/>
      <c r="M16" s="24"/>
      <c r="N16" s="24"/>
      <c r="O16" s="24"/>
      <c r="P16" s="24"/>
      <c r="Q16" s="24"/>
      <c r="R16" s="70" t="str">
        <f aca="false">IF(COUNTA(H16:Q16)=0,"",AVERAGE(H16:Q16))</f>
        <v/>
      </c>
      <c r="S16" s="19" t="str">
        <f aca="false">IF(COUNTA(H16:Q16)=0,"",MAX(H16:Q16)-MIN(H16:Q16))</f>
        <v/>
      </c>
      <c r="T16" s="71" t="str">
        <f aca="false">IF(OR(COUNTA(H16:Q16)=0,C16=""),"",IF(STDEV(H16:Q16)=0,"N/A",MIN((D16-R16)/(3*STDEV(H16:Q16)),(R16-E16)/(3*STDEV(H16:Q16)))))</f>
        <v/>
      </c>
      <c r="U16" s="72" t="str">
        <f aca="false">IF(COUNTA(H16:Q16)=0,"Not Started",IF(COUNTIF(H16:Q16,"&gt;"&amp;D16)&gt;0,"FAIL – Over USL",IF(COUNTIF(H16:Q16,"&lt;"&amp;E16)&gt;0,"FAIL – Under LSL",IF(ISNUMBER(T16),IF(T16&gt;=1.67,"PASS – Capable",IF(T16&gt;=1.33,"PASS – Marginal","WARN – Low Cpk")),"PASS"))))</f>
        <v>Not Started</v>
      </c>
      <c r="V16" s="25"/>
    </row>
    <row r="17" customFormat="false" ht="24" hidden="false" customHeight="true" outlineLevel="0" collapsed="false">
      <c r="A17" s="10" t="n">
        <v>5</v>
      </c>
      <c r="B17" s="54"/>
      <c r="C17" s="12"/>
      <c r="D17" s="13"/>
      <c r="E17" s="14"/>
      <c r="F17" s="68" t="str">
        <f aca="false">IF(C17="","",D17-C17)</f>
        <v/>
      </c>
      <c r="G17" s="69" t="str">
        <f aca="false">IF(C17="","",E17-C17)</f>
        <v/>
      </c>
      <c r="H17" s="17"/>
      <c r="I17" s="17"/>
      <c r="J17" s="17"/>
      <c r="K17" s="17"/>
      <c r="L17" s="17"/>
      <c r="M17" s="17"/>
      <c r="N17" s="17"/>
      <c r="O17" s="17"/>
      <c r="P17" s="17"/>
      <c r="Q17" s="17"/>
      <c r="R17" s="70" t="str">
        <f aca="false">IF(COUNTA(H17:Q17)=0,"",AVERAGE(H17:Q17))</f>
        <v/>
      </c>
      <c r="S17" s="19" t="str">
        <f aca="false">IF(COUNTA(H17:Q17)=0,"",MAX(H17:Q17)-MIN(H17:Q17))</f>
        <v/>
      </c>
      <c r="T17" s="71" t="str">
        <f aca="false">IF(OR(COUNTA(H17:Q17)=0,C17=""),"",IF(STDEV(H17:Q17)=0,"N/A",MIN((D17-R17)/(3*STDEV(H17:Q17)),(R17-E17)/(3*STDEV(H17:Q17)))))</f>
        <v/>
      </c>
      <c r="U17" s="72" t="str">
        <f aca="false">IF(COUNTA(H17:Q17)=0,"Not Started",IF(COUNTIF(H17:Q17,"&gt;"&amp;D17)&gt;0,"FAIL – Over USL",IF(COUNTIF(H17:Q17,"&lt;"&amp;E17)&gt;0,"FAIL – Under LSL",IF(ISNUMBER(T17),IF(T17&gt;=1.67,"PASS – Capable",IF(T17&gt;=1.33,"PASS – Marginal","WARN – Low Cpk")),"PASS"))))</f>
        <v>Not Started</v>
      </c>
      <c r="V17" s="22"/>
    </row>
    <row r="18" customFormat="false" ht="24" hidden="false" customHeight="true" outlineLevel="0" collapsed="false">
      <c r="A18" s="10" t="n">
        <v>6</v>
      </c>
      <c r="B18" s="23"/>
      <c r="C18" s="12"/>
      <c r="D18" s="13"/>
      <c r="E18" s="14"/>
      <c r="F18" s="68" t="str">
        <f aca="false">IF(C18="","",D18-C18)</f>
        <v/>
      </c>
      <c r="G18" s="69" t="str">
        <f aca="false">IF(C18="","",E18-C18)</f>
        <v/>
      </c>
      <c r="H18" s="24"/>
      <c r="I18" s="24"/>
      <c r="J18" s="24"/>
      <c r="K18" s="24"/>
      <c r="L18" s="24"/>
      <c r="M18" s="24"/>
      <c r="N18" s="24"/>
      <c r="O18" s="24"/>
      <c r="P18" s="24"/>
      <c r="Q18" s="24"/>
      <c r="R18" s="70" t="str">
        <f aca="false">IF(COUNTA(H18:Q18)=0,"",AVERAGE(H18:Q18))</f>
        <v/>
      </c>
      <c r="S18" s="19" t="str">
        <f aca="false">IF(COUNTA(H18:Q18)=0,"",MAX(H18:Q18)-MIN(H18:Q18))</f>
        <v/>
      </c>
      <c r="T18" s="71" t="str">
        <f aca="false">IF(OR(COUNTA(H18:Q18)=0,C18=""),"",IF(STDEV(H18:Q18)=0,"N/A",MIN((D18-R18)/(3*STDEV(H18:Q18)),(R18-E18)/(3*STDEV(H18:Q18)))))</f>
        <v/>
      </c>
      <c r="U18" s="72" t="str">
        <f aca="false">IF(COUNTA(H18:Q18)=0,"Not Started",IF(COUNTIF(H18:Q18,"&gt;"&amp;D18)&gt;0,"FAIL – Over USL",IF(COUNTIF(H18:Q18,"&lt;"&amp;E18)&gt;0,"FAIL – Under LSL",IF(ISNUMBER(T18),IF(T18&gt;=1.67,"PASS – Capable",IF(T18&gt;=1.33,"PASS – Marginal","WARN – Low Cpk")),"PASS"))))</f>
        <v>Not Started</v>
      </c>
      <c r="V18" s="25"/>
    </row>
    <row r="19" customFormat="false" ht="24" hidden="false" customHeight="true" outlineLevel="0" collapsed="false">
      <c r="A19" s="10" t="n">
        <v>7</v>
      </c>
      <c r="B19" s="54"/>
      <c r="C19" s="12"/>
      <c r="D19" s="13"/>
      <c r="E19" s="14"/>
      <c r="F19" s="68" t="str">
        <f aca="false">IF(C19="","",D19-C19)</f>
        <v/>
      </c>
      <c r="G19" s="69" t="str">
        <f aca="false">IF(C19="","",E19-C19)</f>
        <v/>
      </c>
      <c r="H19" s="17"/>
      <c r="I19" s="17"/>
      <c r="J19" s="17"/>
      <c r="K19" s="17"/>
      <c r="L19" s="17"/>
      <c r="M19" s="17"/>
      <c r="N19" s="17"/>
      <c r="O19" s="17"/>
      <c r="P19" s="17"/>
      <c r="Q19" s="17"/>
      <c r="R19" s="70" t="str">
        <f aca="false">IF(COUNTA(H19:Q19)=0,"",AVERAGE(H19:Q19))</f>
        <v/>
      </c>
      <c r="S19" s="19" t="str">
        <f aca="false">IF(COUNTA(H19:Q19)=0,"",MAX(H19:Q19)-MIN(H19:Q19))</f>
        <v/>
      </c>
      <c r="T19" s="71" t="str">
        <f aca="false">IF(OR(COUNTA(H19:Q19)=0,C19=""),"",IF(STDEV(H19:Q19)=0,"N/A",MIN((D19-R19)/(3*STDEV(H19:Q19)),(R19-E19)/(3*STDEV(H19:Q19)))))</f>
        <v/>
      </c>
      <c r="U19" s="72" t="str">
        <f aca="false">IF(COUNTA(H19:Q19)=0,"Not Started",IF(COUNTIF(H19:Q19,"&gt;"&amp;D19)&gt;0,"FAIL – Over USL",IF(COUNTIF(H19:Q19,"&lt;"&amp;E19)&gt;0,"FAIL – Under LSL",IF(ISNUMBER(T19),IF(T19&gt;=1.67,"PASS – Capable",IF(T19&gt;=1.33,"PASS – Marginal","WARN – Low Cpk")),"PASS"))))</f>
        <v>Not Started</v>
      </c>
      <c r="V19" s="22"/>
    </row>
    <row r="20" customFormat="false" ht="24" hidden="false" customHeight="true" outlineLevel="0" collapsed="false">
      <c r="A20" s="10" t="n">
        <v>8</v>
      </c>
      <c r="B20" s="23"/>
      <c r="C20" s="12"/>
      <c r="D20" s="13"/>
      <c r="E20" s="14"/>
      <c r="F20" s="68" t="str">
        <f aca="false">IF(C20="","",D20-C20)</f>
        <v/>
      </c>
      <c r="G20" s="69" t="str">
        <f aca="false">IF(C20="","",E20-C20)</f>
        <v/>
      </c>
      <c r="H20" s="24"/>
      <c r="I20" s="24"/>
      <c r="J20" s="24"/>
      <c r="K20" s="24"/>
      <c r="L20" s="24"/>
      <c r="M20" s="24"/>
      <c r="N20" s="24"/>
      <c r="O20" s="24"/>
      <c r="P20" s="24"/>
      <c r="Q20" s="24"/>
      <c r="R20" s="70" t="str">
        <f aca="false">IF(COUNTA(H20:Q20)=0,"",AVERAGE(H20:Q20))</f>
        <v/>
      </c>
      <c r="S20" s="19" t="str">
        <f aca="false">IF(COUNTA(H20:Q20)=0,"",MAX(H20:Q20)-MIN(H20:Q20))</f>
        <v/>
      </c>
      <c r="T20" s="71" t="str">
        <f aca="false">IF(OR(COUNTA(H20:Q20)=0,C20=""),"",IF(STDEV(H20:Q20)=0,"N/A",MIN((D20-R20)/(3*STDEV(H20:Q20)),(R20-E20)/(3*STDEV(H20:Q20)))))</f>
        <v/>
      </c>
      <c r="U20" s="72" t="str">
        <f aca="false">IF(COUNTA(H20:Q20)=0,"Not Started",IF(COUNTIF(H20:Q20,"&gt;"&amp;D20)&gt;0,"FAIL – Over USL",IF(COUNTIF(H20:Q20,"&lt;"&amp;E20)&gt;0,"FAIL – Under LSL",IF(ISNUMBER(T20),IF(T20&gt;=1.67,"PASS – Capable",IF(T20&gt;=1.33,"PASS – Marginal","WARN – Low Cpk")),"PASS"))))</f>
        <v>Not Started</v>
      </c>
      <c r="V20" s="25"/>
    </row>
    <row r="21" customFormat="false" ht="24" hidden="false" customHeight="true" outlineLevel="0" collapsed="false">
      <c r="A21" s="10" t="n">
        <v>9</v>
      </c>
      <c r="B21" s="54"/>
      <c r="C21" s="12"/>
      <c r="D21" s="13"/>
      <c r="E21" s="14"/>
      <c r="F21" s="68" t="str">
        <f aca="false">IF(C21="","",D21-C21)</f>
        <v/>
      </c>
      <c r="G21" s="69" t="str">
        <f aca="false">IF(C21="","",E21-C21)</f>
        <v/>
      </c>
      <c r="H21" s="17"/>
      <c r="I21" s="17"/>
      <c r="J21" s="17"/>
      <c r="K21" s="17"/>
      <c r="L21" s="17"/>
      <c r="M21" s="17"/>
      <c r="N21" s="17"/>
      <c r="O21" s="17"/>
      <c r="P21" s="17"/>
      <c r="Q21" s="17"/>
      <c r="R21" s="70" t="str">
        <f aca="false">IF(COUNTA(H21:Q21)=0,"",AVERAGE(H21:Q21))</f>
        <v/>
      </c>
      <c r="S21" s="19" t="str">
        <f aca="false">IF(COUNTA(H21:Q21)=0,"",MAX(H21:Q21)-MIN(H21:Q21))</f>
        <v/>
      </c>
      <c r="T21" s="71" t="str">
        <f aca="false">IF(OR(COUNTA(H21:Q21)=0,C21=""),"",IF(STDEV(H21:Q21)=0,"N/A",MIN((D21-R21)/(3*STDEV(H21:Q21)),(R21-E21)/(3*STDEV(H21:Q21)))))</f>
        <v/>
      </c>
      <c r="U21" s="72" t="str">
        <f aca="false">IF(COUNTA(H21:Q21)=0,"Not Started",IF(COUNTIF(H21:Q21,"&gt;"&amp;D21)&gt;0,"FAIL – Over USL",IF(COUNTIF(H21:Q21,"&lt;"&amp;E21)&gt;0,"FAIL – Under LSL",IF(ISNUMBER(T21),IF(T21&gt;=1.67,"PASS – Capable",IF(T21&gt;=1.33,"PASS – Marginal","WARN – Low Cpk")),"PASS"))))</f>
        <v>Not Started</v>
      </c>
      <c r="V21" s="22"/>
    </row>
    <row r="22" customFormat="false" ht="24" hidden="false" customHeight="true" outlineLevel="0" collapsed="false">
      <c r="A22" s="10" t="n">
        <v>10</v>
      </c>
      <c r="B22" s="23"/>
      <c r="C22" s="12"/>
      <c r="D22" s="13"/>
      <c r="E22" s="14"/>
      <c r="F22" s="68" t="str">
        <f aca="false">IF(C22="","",D22-C22)</f>
        <v/>
      </c>
      <c r="G22" s="69" t="str">
        <f aca="false">IF(C22="","",E22-C22)</f>
        <v/>
      </c>
      <c r="H22" s="24"/>
      <c r="I22" s="24"/>
      <c r="J22" s="24"/>
      <c r="K22" s="24"/>
      <c r="L22" s="24"/>
      <c r="M22" s="24"/>
      <c r="N22" s="24"/>
      <c r="O22" s="24"/>
      <c r="P22" s="24"/>
      <c r="Q22" s="24"/>
      <c r="R22" s="70" t="str">
        <f aca="false">IF(COUNTA(H22:Q22)=0,"",AVERAGE(H22:Q22))</f>
        <v/>
      </c>
      <c r="S22" s="19" t="str">
        <f aca="false">IF(COUNTA(H22:Q22)=0,"",MAX(H22:Q22)-MIN(H22:Q22))</f>
        <v/>
      </c>
      <c r="T22" s="71" t="str">
        <f aca="false">IF(OR(COUNTA(H22:Q22)=0,C22=""),"",IF(STDEV(H22:Q22)=0,"N/A",MIN((D22-R22)/(3*STDEV(H22:Q22)),(R22-E22)/(3*STDEV(H22:Q22)))))</f>
        <v/>
      </c>
      <c r="U22" s="72" t="str">
        <f aca="false">IF(COUNTA(H22:Q22)=0,"Not Started",IF(COUNTIF(H22:Q22,"&gt;"&amp;D22)&gt;0,"FAIL – Over USL",IF(COUNTIF(H22:Q22,"&lt;"&amp;E22)&gt;0,"FAIL – Under LSL",IF(ISNUMBER(T22),IF(T22&gt;=1.67,"PASS – Capable",IF(T22&gt;=1.33,"PASS – Marginal","WARN – Low Cpk")),"PASS"))))</f>
        <v>Not Started</v>
      </c>
      <c r="V22" s="25"/>
    </row>
    <row r="23" customFormat="false" ht="24" hidden="false" customHeight="true" outlineLevel="0" collapsed="false">
      <c r="A23" s="10" t="n">
        <v>11</v>
      </c>
      <c r="B23" s="54"/>
      <c r="C23" s="12"/>
      <c r="D23" s="13"/>
      <c r="E23" s="14"/>
      <c r="F23" s="68" t="str">
        <f aca="false">IF(C23="","",D23-C23)</f>
        <v/>
      </c>
      <c r="G23" s="69" t="str">
        <f aca="false">IF(C23="","",E23-C23)</f>
        <v/>
      </c>
      <c r="H23" s="17"/>
      <c r="I23" s="17"/>
      <c r="J23" s="17"/>
      <c r="K23" s="17"/>
      <c r="L23" s="17"/>
      <c r="M23" s="17"/>
      <c r="N23" s="17"/>
      <c r="O23" s="17"/>
      <c r="P23" s="17"/>
      <c r="Q23" s="17"/>
      <c r="R23" s="70" t="str">
        <f aca="false">IF(COUNTA(H23:Q23)=0,"",AVERAGE(H23:Q23))</f>
        <v/>
      </c>
      <c r="S23" s="19" t="str">
        <f aca="false">IF(COUNTA(H23:Q23)=0,"",MAX(H23:Q23)-MIN(H23:Q23))</f>
        <v/>
      </c>
      <c r="T23" s="71" t="str">
        <f aca="false">IF(OR(COUNTA(H23:Q23)=0,C23=""),"",IF(STDEV(H23:Q23)=0,"N/A",MIN((D23-R23)/(3*STDEV(H23:Q23)),(R23-E23)/(3*STDEV(H23:Q23)))))</f>
        <v/>
      </c>
      <c r="U23" s="72" t="str">
        <f aca="false">IF(COUNTA(H23:Q23)=0,"Not Started",IF(COUNTIF(H23:Q23,"&gt;"&amp;D23)&gt;0,"FAIL – Over USL",IF(COUNTIF(H23:Q23,"&lt;"&amp;E23)&gt;0,"FAIL – Under LSL",IF(ISNUMBER(T23),IF(T23&gt;=1.67,"PASS – Capable",IF(T23&gt;=1.33,"PASS – Marginal","WARN – Low Cpk")),"PASS"))))</f>
        <v>Not Started</v>
      </c>
      <c r="V23" s="22"/>
    </row>
    <row r="24" customFormat="false" ht="24" hidden="false" customHeight="true" outlineLevel="0" collapsed="false">
      <c r="A24" s="10" t="n">
        <v>12</v>
      </c>
      <c r="B24" s="23"/>
      <c r="C24" s="12"/>
      <c r="D24" s="13"/>
      <c r="E24" s="14"/>
      <c r="F24" s="68" t="str">
        <f aca="false">IF(C24="","",D24-C24)</f>
        <v/>
      </c>
      <c r="G24" s="69" t="str">
        <f aca="false">IF(C24="","",E24-C24)</f>
        <v/>
      </c>
      <c r="H24" s="24"/>
      <c r="I24" s="24"/>
      <c r="J24" s="24"/>
      <c r="K24" s="24"/>
      <c r="L24" s="24"/>
      <c r="M24" s="24"/>
      <c r="N24" s="24"/>
      <c r="O24" s="24"/>
      <c r="P24" s="24"/>
      <c r="Q24" s="24"/>
      <c r="R24" s="70" t="str">
        <f aca="false">IF(COUNTA(H24:Q24)=0,"",AVERAGE(H24:Q24))</f>
        <v/>
      </c>
      <c r="S24" s="19" t="str">
        <f aca="false">IF(COUNTA(H24:Q24)=0,"",MAX(H24:Q24)-MIN(H24:Q24))</f>
        <v/>
      </c>
      <c r="T24" s="71" t="str">
        <f aca="false">IF(OR(COUNTA(H24:Q24)=0,C24=""),"",IF(STDEV(H24:Q24)=0,"N/A",MIN((D24-R24)/(3*STDEV(H24:Q24)),(R24-E24)/(3*STDEV(H24:Q24)))))</f>
        <v/>
      </c>
      <c r="U24" s="72" t="str">
        <f aca="false">IF(COUNTA(H24:Q24)=0,"Not Started",IF(COUNTIF(H24:Q24,"&gt;"&amp;D24)&gt;0,"FAIL – Over USL",IF(COUNTIF(H24:Q24,"&lt;"&amp;E24)&gt;0,"FAIL – Under LSL",IF(ISNUMBER(T24),IF(T24&gt;=1.67,"PASS – Capable",IF(T24&gt;=1.33,"PASS – Marginal","WARN – Low Cpk")),"PASS"))))</f>
        <v>Not Started</v>
      </c>
      <c r="V24" s="25"/>
    </row>
    <row r="25" customFormat="false" ht="24" hidden="false" customHeight="true" outlineLevel="0" collapsed="false">
      <c r="A25" s="10" t="n">
        <v>13</v>
      </c>
      <c r="B25" s="54"/>
      <c r="C25" s="12"/>
      <c r="D25" s="13"/>
      <c r="E25" s="14"/>
      <c r="F25" s="68" t="str">
        <f aca="false">IF(C25="","",D25-C25)</f>
        <v/>
      </c>
      <c r="G25" s="69" t="str">
        <f aca="false">IF(C25="","",E25-C25)</f>
        <v/>
      </c>
      <c r="H25" s="17"/>
      <c r="I25" s="17"/>
      <c r="J25" s="17"/>
      <c r="K25" s="17"/>
      <c r="L25" s="17"/>
      <c r="M25" s="17"/>
      <c r="N25" s="17"/>
      <c r="O25" s="17"/>
      <c r="P25" s="17"/>
      <c r="Q25" s="17"/>
      <c r="R25" s="70" t="str">
        <f aca="false">IF(COUNTA(H25:Q25)=0,"",AVERAGE(H25:Q25))</f>
        <v/>
      </c>
      <c r="S25" s="19" t="str">
        <f aca="false">IF(COUNTA(H25:Q25)=0,"",MAX(H25:Q25)-MIN(H25:Q25))</f>
        <v/>
      </c>
      <c r="T25" s="71" t="str">
        <f aca="false">IF(OR(COUNTA(H25:Q25)=0,C25=""),"",IF(STDEV(H25:Q25)=0,"N/A",MIN((D25-R25)/(3*STDEV(H25:Q25)),(R25-E25)/(3*STDEV(H25:Q25)))))</f>
        <v/>
      </c>
      <c r="U25" s="72" t="str">
        <f aca="false">IF(COUNTA(H25:Q25)=0,"Not Started",IF(COUNTIF(H25:Q25,"&gt;"&amp;D25)&gt;0,"FAIL – Over USL",IF(COUNTIF(H25:Q25,"&lt;"&amp;E25)&gt;0,"FAIL – Under LSL",IF(ISNUMBER(T25),IF(T25&gt;=1.67,"PASS – Capable",IF(T25&gt;=1.33,"PASS – Marginal","WARN – Low Cpk")),"PASS"))))</f>
        <v>Not Started</v>
      </c>
      <c r="V25" s="22"/>
    </row>
    <row r="26" customFormat="false" ht="24" hidden="false" customHeight="true" outlineLevel="0" collapsed="false">
      <c r="A26" s="10" t="n">
        <v>14</v>
      </c>
      <c r="B26" s="23"/>
      <c r="C26" s="12"/>
      <c r="D26" s="13"/>
      <c r="E26" s="14"/>
      <c r="F26" s="68" t="str">
        <f aca="false">IF(C26="","",D26-C26)</f>
        <v/>
      </c>
      <c r="G26" s="69" t="str">
        <f aca="false">IF(C26="","",E26-C26)</f>
        <v/>
      </c>
      <c r="H26" s="24"/>
      <c r="I26" s="24"/>
      <c r="J26" s="24"/>
      <c r="K26" s="24"/>
      <c r="L26" s="24"/>
      <c r="M26" s="24"/>
      <c r="N26" s="24"/>
      <c r="O26" s="24"/>
      <c r="P26" s="24"/>
      <c r="Q26" s="24"/>
      <c r="R26" s="70" t="str">
        <f aca="false">IF(COUNTA(H26:Q26)=0,"",AVERAGE(H26:Q26))</f>
        <v/>
      </c>
      <c r="S26" s="19" t="str">
        <f aca="false">IF(COUNTA(H26:Q26)=0,"",MAX(H26:Q26)-MIN(H26:Q26))</f>
        <v/>
      </c>
      <c r="T26" s="71" t="str">
        <f aca="false">IF(OR(COUNTA(H26:Q26)=0,C26=""),"",IF(STDEV(H26:Q26)=0,"N/A",MIN((D26-R26)/(3*STDEV(H26:Q26)),(R26-E26)/(3*STDEV(H26:Q26)))))</f>
        <v/>
      </c>
      <c r="U26" s="72" t="str">
        <f aca="false">IF(COUNTA(H26:Q26)=0,"Not Started",IF(COUNTIF(H26:Q26,"&gt;"&amp;D26)&gt;0,"FAIL – Over USL",IF(COUNTIF(H26:Q26,"&lt;"&amp;E26)&gt;0,"FAIL – Under LSL",IF(ISNUMBER(T26),IF(T26&gt;=1.67,"PASS – Capable",IF(T26&gt;=1.33,"PASS – Marginal","WARN – Low Cpk")),"PASS"))))</f>
        <v>Not Started</v>
      </c>
      <c r="V26" s="25"/>
    </row>
    <row r="27" customFormat="false" ht="24" hidden="false" customHeight="true" outlineLevel="0" collapsed="false">
      <c r="A27" s="10" t="n">
        <v>15</v>
      </c>
      <c r="B27" s="54"/>
      <c r="C27" s="12"/>
      <c r="D27" s="13"/>
      <c r="E27" s="14"/>
      <c r="F27" s="68" t="str">
        <f aca="false">IF(C27="","",D27-C27)</f>
        <v/>
      </c>
      <c r="G27" s="69" t="str">
        <f aca="false">IF(C27="","",E27-C27)</f>
        <v/>
      </c>
      <c r="H27" s="17"/>
      <c r="I27" s="17"/>
      <c r="J27" s="17"/>
      <c r="K27" s="17"/>
      <c r="L27" s="17"/>
      <c r="M27" s="17"/>
      <c r="N27" s="17"/>
      <c r="O27" s="17"/>
      <c r="P27" s="17"/>
      <c r="Q27" s="17"/>
      <c r="R27" s="70" t="str">
        <f aca="false">IF(COUNTA(H27:Q27)=0,"",AVERAGE(H27:Q27))</f>
        <v/>
      </c>
      <c r="S27" s="19" t="str">
        <f aca="false">IF(COUNTA(H27:Q27)=0,"",MAX(H27:Q27)-MIN(H27:Q27))</f>
        <v/>
      </c>
      <c r="T27" s="71" t="str">
        <f aca="false">IF(OR(COUNTA(H27:Q27)=0,C27=""),"",IF(STDEV(H27:Q27)=0,"N/A",MIN((D27-R27)/(3*STDEV(H27:Q27)),(R27-E27)/(3*STDEV(H27:Q27)))))</f>
        <v/>
      </c>
      <c r="U27" s="72" t="str">
        <f aca="false">IF(COUNTA(H27:Q27)=0,"Not Started",IF(COUNTIF(H27:Q27,"&gt;"&amp;D27)&gt;0,"FAIL – Over USL",IF(COUNTIF(H27:Q27,"&lt;"&amp;E27)&gt;0,"FAIL – Under LSL",IF(ISNUMBER(T27),IF(T27&gt;=1.67,"PASS – Capable",IF(T27&gt;=1.33,"PASS – Marginal","WARN – Low Cpk")),"PASS"))))</f>
        <v>Not Started</v>
      </c>
      <c r="V27" s="22"/>
    </row>
    <row r="28" customFormat="false" ht="24" hidden="false" customHeight="true" outlineLevel="0" collapsed="false">
      <c r="A28" s="10" t="n">
        <v>16</v>
      </c>
      <c r="B28" s="23"/>
      <c r="C28" s="12"/>
      <c r="D28" s="13"/>
      <c r="E28" s="14"/>
      <c r="F28" s="68" t="str">
        <f aca="false">IF(C28="","",D28-C28)</f>
        <v/>
      </c>
      <c r="G28" s="69" t="str">
        <f aca="false">IF(C28="","",E28-C28)</f>
        <v/>
      </c>
      <c r="H28" s="24"/>
      <c r="I28" s="24"/>
      <c r="J28" s="24"/>
      <c r="K28" s="24"/>
      <c r="L28" s="24"/>
      <c r="M28" s="24"/>
      <c r="N28" s="24"/>
      <c r="O28" s="24"/>
      <c r="P28" s="24"/>
      <c r="Q28" s="24"/>
      <c r="R28" s="70" t="str">
        <f aca="false">IF(COUNTA(H28:Q28)=0,"",AVERAGE(H28:Q28))</f>
        <v/>
      </c>
      <c r="S28" s="19" t="str">
        <f aca="false">IF(COUNTA(H28:Q28)=0,"",MAX(H28:Q28)-MIN(H28:Q28))</f>
        <v/>
      </c>
      <c r="T28" s="71" t="str">
        <f aca="false">IF(OR(COUNTA(H28:Q28)=0,C28=""),"",IF(STDEV(H28:Q28)=0,"N/A",MIN((D28-R28)/(3*STDEV(H28:Q28)),(R28-E28)/(3*STDEV(H28:Q28)))))</f>
        <v/>
      </c>
      <c r="U28" s="72" t="str">
        <f aca="false">IF(COUNTA(H28:Q28)=0,"Not Started",IF(COUNTIF(H28:Q28,"&gt;"&amp;D28)&gt;0,"FAIL – Over USL",IF(COUNTIF(H28:Q28,"&lt;"&amp;E28)&gt;0,"FAIL – Under LSL",IF(ISNUMBER(T28),IF(T28&gt;=1.67,"PASS – Capable",IF(T28&gt;=1.33,"PASS – Marginal","WARN – Low Cpk")),"PASS"))))</f>
        <v>Not Started</v>
      </c>
      <c r="V28" s="25"/>
    </row>
    <row r="29" customFormat="false" ht="24" hidden="false" customHeight="true" outlineLevel="0" collapsed="false">
      <c r="A29" s="10" t="n">
        <v>17</v>
      </c>
      <c r="B29" s="54"/>
      <c r="C29" s="12"/>
      <c r="D29" s="13"/>
      <c r="E29" s="14"/>
      <c r="F29" s="68" t="str">
        <f aca="false">IF(C29="","",D29-C29)</f>
        <v/>
      </c>
      <c r="G29" s="69" t="str">
        <f aca="false">IF(C29="","",E29-C29)</f>
        <v/>
      </c>
      <c r="H29" s="17"/>
      <c r="I29" s="17"/>
      <c r="J29" s="17"/>
      <c r="K29" s="17"/>
      <c r="L29" s="17"/>
      <c r="M29" s="17"/>
      <c r="N29" s="17"/>
      <c r="O29" s="17"/>
      <c r="P29" s="17"/>
      <c r="Q29" s="17"/>
      <c r="R29" s="70" t="str">
        <f aca="false">IF(COUNTA(H29:Q29)=0,"",AVERAGE(H29:Q29))</f>
        <v/>
      </c>
      <c r="S29" s="19" t="str">
        <f aca="false">IF(COUNTA(H29:Q29)=0,"",MAX(H29:Q29)-MIN(H29:Q29))</f>
        <v/>
      </c>
      <c r="T29" s="71" t="str">
        <f aca="false">IF(OR(COUNTA(H29:Q29)=0,C29=""),"",IF(STDEV(H29:Q29)=0,"N/A",MIN((D29-R29)/(3*STDEV(H29:Q29)),(R29-E29)/(3*STDEV(H29:Q29)))))</f>
        <v/>
      </c>
      <c r="U29" s="72" t="str">
        <f aca="false">IF(COUNTA(H29:Q29)=0,"Not Started",IF(COUNTIF(H29:Q29,"&gt;"&amp;D29)&gt;0,"FAIL – Over USL",IF(COUNTIF(H29:Q29,"&lt;"&amp;E29)&gt;0,"FAIL – Under LSL",IF(ISNUMBER(T29),IF(T29&gt;=1.67,"PASS – Capable",IF(T29&gt;=1.33,"PASS – Marginal","WARN – Low Cpk")),"PASS"))))</f>
        <v>Not Started</v>
      </c>
      <c r="V29" s="22"/>
    </row>
    <row r="30" customFormat="false" ht="24" hidden="false" customHeight="true" outlineLevel="0" collapsed="false">
      <c r="A30" s="10" t="n">
        <v>18</v>
      </c>
      <c r="B30" s="23"/>
      <c r="C30" s="12"/>
      <c r="D30" s="13"/>
      <c r="E30" s="14"/>
      <c r="F30" s="68" t="str">
        <f aca="false">IF(C30="","",D30-C30)</f>
        <v/>
      </c>
      <c r="G30" s="69" t="str">
        <f aca="false">IF(C30="","",E30-C30)</f>
        <v/>
      </c>
      <c r="H30" s="24"/>
      <c r="I30" s="24"/>
      <c r="J30" s="24"/>
      <c r="K30" s="24"/>
      <c r="L30" s="24"/>
      <c r="M30" s="24"/>
      <c r="N30" s="24"/>
      <c r="O30" s="24"/>
      <c r="P30" s="24"/>
      <c r="Q30" s="24"/>
      <c r="R30" s="70" t="str">
        <f aca="false">IF(COUNTA(H30:Q30)=0,"",AVERAGE(H30:Q30))</f>
        <v/>
      </c>
      <c r="S30" s="19" t="str">
        <f aca="false">IF(COUNTA(H30:Q30)=0,"",MAX(H30:Q30)-MIN(H30:Q30))</f>
        <v/>
      </c>
      <c r="T30" s="71" t="str">
        <f aca="false">IF(OR(COUNTA(H30:Q30)=0,C30=""),"",IF(STDEV(H30:Q30)=0,"N/A",MIN((D30-R30)/(3*STDEV(H30:Q30)),(R30-E30)/(3*STDEV(H30:Q30)))))</f>
        <v/>
      </c>
      <c r="U30" s="72" t="str">
        <f aca="false">IF(COUNTA(H30:Q30)=0,"Not Started",IF(COUNTIF(H30:Q30,"&gt;"&amp;D30)&gt;0,"FAIL – Over USL",IF(COUNTIF(H30:Q30,"&lt;"&amp;E30)&gt;0,"FAIL – Under LSL",IF(ISNUMBER(T30),IF(T30&gt;=1.67,"PASS – Capable",IF(T30&gt;=1.33,"PASS – Marginal","WARN – Low Cpk")),"PASS"))))</f>
        <v>Not Started</v>
      </c>
      <c r="V30" s="25"/>
    </row>
    <row r="31" customFormat="false" ht="24" hidden="false" customHeight="true" outlineLevel="0" collapsed="false">
      <c r="A31" s="10" t="n">
        <v>19</v>
      </c>
      <c r="B31" s="54"/>
      <c r="C31" s="12"/>
      <c r="D31" s="13"/>
      <c r="E31" s="14"/>
      <c r="F31" s="68" t="str">
        <f aca="false">IF(C31="","",D31-C31)</f>
        <v/>
      </c>
      <c r="G31" s="69" t="str">
        <f aca="false">IF(C31="","",E31-C31)</f>
        <v/>
      </c>
      <c r="H31" s="17"/>
      <c r="I31" s="17"/>
      <c r="J31" s="17"/>
      <c r="K31" s="17"/>
      <c r="L31" s="17"/>
      <c r="M31" s="17"/>
      <c r="N31" s="17"/>
      <c r="O31" s="17"/>
      <c r="P31" s="17"/>
      <c r="Q31" s="17"/>
      <c r="R31" s="70" t="str">
        <f aca="false">IF(COUNTA(H31:Q31)=0,"",AVERAGE(H31:Q31))</f>
        <v/>
      </c>
      <c r="S31" s="19" t="str">
        <f aca="false">IF(COUNTA(H31:Q31)=0,"",MAX(H31:Q31)-MIN(H31:Q31))</f>
        <v/>
      </c>
      <c r="T31" s="71" t="str">
        <f aca="false">IF(OR(COUNTA(H31:Q31)=0,C31=""),"",IF(STDEV(H31:Q31)=0,"N/A",MIN((D31-R31)/(3*STDEV(H31:Q31)),(R31-E31)/(3*STDEV(H31:Q31)))))</f>
        <v/>
      </c>
      <c r="U31" s="72" t="str">
        <f aca="false">IF(COUNTA(H31:Q31)=0,"Not Started",IF(COUNTIF(H31:Q31,"&gt;"&amp;D31)&gt;0,"FAIL – Over USL",IF(COUNTIF(H31:Q31,"&lt;"&amp;E31)&gt;0,"FAIL – Under LSL",IF(ISNUMBER(T31),IF(T31&gt;=1.67,"PASS – Capable",IF(T31&gt;=1.33,"PASS – Marginal","WARN – Low Cpk")),"PASS"))))</f>
        <v>Not Started</v>
      </c>
      <c r="V31" s="22"/>
    </row>
    <row r="32" customFormat="false" ht="24" hidden="false" customHeight="true" outlineLevel="0" collapsed="false">
      <c r="A32" s="10" t="n">
        <v>20</v>
      </c>
      <c r="B32" s="23"/>
      <c r="C32" s="12"/>
      <c r="D32" s="13"/>
      <c r="E32" s="14"/>
      <c r="F32" s="68" t="str">
        <f aca="false">IF(C32="","",D32-C32)</f>
        <v/>
      </c>
      <c r="G32" s="69" t="str">
        <f aca="false">IF(C32="","",E32-C32)</f>
        <v/>
      </c>
      <c r="H32" s="24"/>
      <c r="I32" s="24"/>
      <c r="J32" s="24"/>
      <c r="K32" s="24"/>
      <c r="L32" s="24"/>
      <c r="M32" s="24"/>
      <c r="N32" s="24"/>
      <c r="O32" s="24"/>
      <c r="P32" s="24"/>
      <c r="Q32" s="24"/>
      <c r="R32" s="70" t="str">
        <f aca="false">IF(COUNTA(H32:Q32)=0,"",AVERAGE(H32:Q32))</f>
        <v/>
      </c>
      <c r="S32" s="19" t="str">
        <f aca="false">IF(COUNTA(H32:Q32)=0,"",MAX(H32:Q32)-MIN(H32:Q32))</f>
        <v/>
      </c>
      <c r="T32" s="71" t="str">
        <f aca="false">IF(OR(COUNTA(H32:Q32)=0,C32=""),"",IF(STDEV(H32:Q32)=0,"N/A",MIN((D32-R32)/(3*STDEV(H32:Q32)),(R32-E32)/(3*STDEV(H32:Q32)))))</f>
        <v/>
      </c>
      <c r="U32" s="72" t="str">
        <f aca="false">IF(COUNTA(H32:Q32)=0,"Not Started",IF(COUNTIF(H32:Q32,"&gt;"&amp;D32)&gt;0,"FAIL – Over USL",IF(COUNTIF(H32:Q32,"&lt;"&amp;E32)&gt;0,"FAIL – Under LSL",IF(ISNUMBER(T32),IF(T32&gt;=1.67,"PASS – Capable",IF(T32&gt;=1.33,"PASS – Marginal","WARN – Low Cpk")),"PASS"))))</f>
        <v>Not Started</v>
      </c>
      <c r="V32" s="25"/>
    </row>
    <row r="33" customFormat="false" ht="24" hidden="false" customHeight="true" outlineLevel="0" collapsed="false">
      <c r="A33" s="10" t="n">
        <v>21</v>
      </c>
      <c r="B33" s="54"/>
      <c r="C33" s="12"/>
      <c r="D33" s="13"/>
      <c r="E33" s="14"/>
      <c r="F33" s="68" t="str">
        <f aca="false">IF(C33="","",D33-C33)</f>
        <v/>
      </c>
      <c r="G33" s="69" t="str">
        <f aca="false">IF(C33="","",E33-C33)</f>
        <v/>
      </c>
      <c r="H33" s="17"/>
      <c r="I33" s="17"/>
      <c r="J33" s="17"/>
      <c r="K33" s="17"/>
      <c r="L33" s="17"/>
      <c r="M33" s="17"/>
      <c r="N33" s="17"/>
      <c r="O33" s="17"/>
      <c r="P33" s="17"/>
      <c r="Q33" s="17"/>
      <c r="R33" s="70" t="str">
        <f aca="false">IF(COUNTA(H33:Q33)=0,"",AVERAGE(H33:Q33))</f>
        <v/>
      </c>
      <c r="S33" s="19" t="str">
        <f aca="false">IF(COUNTA(H33:Q33)=0,"",MAX(H33:Q33)-MIN(H33:Q33))</f>
        <v/>
      </c>
      <c r="T33" s="71" t="str">
        <f aca="false">IF(OR(COUNTA(H33:Q33)=0,C33=""),"",IF(STDEV(H33:Q33)=0,"N/A",MIN((D33-R33)/(3*STDEV(H33:Q33)),(R33-E33)/(3*STDEV(H33:Q33)))))</f>
        <v/>
      </c>
      <c r="U33" s="72" t="str">
        <f aca="false">IF(COUNTA(H33:Q33)=0,"Not Started",IF(COUNTIF(H33:Q33,"&gt;"&amp;D33)&gt;0,"FAIL – Over USL",IF(COUNTIF(H33:Q33,"&lt;"&amp;E33)&gt;0,"FAIL – Under LSL",IF(ISNUMBER(T33),IF(T33&gt;=1.67,"PASS – Capable",IF(T33&gt;=1.33,"PASS – Marginal","WARN – Low Cpk")),"PASS"))))</f>
        <v>Not Started</v>
      </c>
      <c r="V33" s="22"/>
    </row>
    <row r="34" customFormat="false" ht="24" hidden="false" customHeight="true" outlineLevel="0" collapsed="false">
      <c r="A34" s="10" t="n">
        <v>22</v>
      </c>
      <c r="B34" s="23"/>
      <c r="C34" s="12"/>
      <c r="D34" s="13"/>
      <c r="E34" s="14"/>
      <c r="F34" s="68" t="str">
        <f aca="false">IF(C34="","",D34-C34)</f>
        <v/>
      </c>
      <c r="G34" s="69" t="str">
        <f aca="false">IF(C34="","",E34-C34)</f>
        <v/>
      </c>
      <c r="H34" s="24"/>
      <c r="I34" s="24"/>
      <c r="J34" s="24"/>
      <c r="K34" s="24"/>
      <c r="L34" s="24"/>
      <c r="M34" s="24"/>
      <c r="N34" s="24"/>
      <c r="O34" s="24"/>
      <c r="P34" s="24"/>
      <c r="Q34" s="24"/>
      <c r="R34" s="70" t="str">
        <f aca="false">IF(COUNTA(H34:Q34)=0,"",AVERAGE(H34:Q34))</f>
        <v/>
      </c>
      <c r="S34" s="19" t="str">
        <f aca="false">IF(COUNTA(H34:Q34)=0,"",MAX(H34:Q34)-MIN(H34:Q34))</f>
        <v/>
      </c>
      <c r="T34" s="71" t="str">
        <f aca="false">IF(OR(COUNTA(H34:Q34)=0,C34=""),"",IF(STDEV(H34:Q34)=0,"N/A",MIN((D34-R34)/(3*STDEV(H34:Q34)),(R34-E34)/(3*STDEV(H34:Q34)))))</f>
        <v/>
      </c>
      <c r="U34" s="72" t="str">
        <f aca="false">IF(COUNTA(H34:Q34)=0,"Not Started",IF(COUNTIF(H34:Q34,"&gt;"&amp;D34)&gt;0,"FAIL – Over USL",IF(COUNTIF(H34:Q34,"&lt;"&amp;E34)&gt;0,"FAIL – Under LSL",IF(ISNUMBER(T34),IF(T34&gt;=1.67,"PASS – Capable",IF(T34&gt;=1.33,"PASS – Marginal","WARN – Low Cpk")),"PASS"))))</f>
        <v>Not Started</v>
      </c>
      <c r="V34" s="25"/>
    </row>
    <row r="35" customFormat="false" ht="24" hidden="false" customHeight="true" outlineLevel="0" collapsed="false">
      <c r="A35" s="10" t="n">
        <v>23</v>
      </c>
      <c r="B35" s="54"/>
      <c r="C35" s="12"/>
      <c r="D35" s="13"/>
      <c r="E35" s="14"/>
      <c r="F35" s="68" t="str">
        <f aca="false">IF(C35="","",D35-C35)</f>
        <v/>
      </c>
      <c r="G35" s="69" t="str">
        <f aca="false">IF(C35="","",E35-C35)</f>
        <v/>
      </c>
      <c r="H35" s="17"/>
      <c r="I35" s="17"/>
      <c r="J35" s="17"/>
      <c r="K35" s="17"/>
      <c r="L35" s="17"/>
      <c r="M35" s="17"/>
      <c r="N35" s="17"/>
      <c r="O35" s="17"/>
      <c r="P35" s="17"/>
      <c r="Q35" s="17"/>
      <c r="R35" s="70" t="str">
        <f aca="false">IF(COUNTA(H35:Q35)=0,"",AVERAGE(H35:Q35))</f>
        <v/>
      </c>
      <c r="S35" s="19" t="str">
        <f aca="false">IF(COUNTA(H35:Q35)=0,"",MAX(H35:Q35)-MIN(H35:Q35))</f>
        <v/>
      </c>
      <c r="T35" s="71" t="str">
        <f aca="false">IF(OR(COUNTA(H35:Q35)=0,C35=""),"",IF(STDEV(H35:Q35)=0,"N/A",MIN((D35-R35)/(3*STDEV(H35:Q35)),(R35-E35)/(3*STDEV(H35:Q35)))))</f>
        <v/>
      </c>
      <c r="U35" s="72" t="str">
        <f aca="false">IF(COUNTA(H35:Q35)=0,"Not Started",IF(COUNTIF(H35:Q35,"&gt;"&amp;D35)&gt;0,"FAIL – Over USL",IF(COUNTIF(H35:Q35,"&lt;"&amp;E35)&gt;0,"FAIL – Under LSL",IF(ISNUMBER(T35),IF(T35&gt;=1.67,"PASS – Capable",IF(T35&gt;=1.33,"PASS – Marginal","WARN – Low Cpk")),"PASS"))))</f>
        <v>Not Started</v>
      </c>
      <c r="V35" s="22"/>
    </row>
    <row r="36" customFormat="false" ht="24" hidden="false" customHeight="true" outlineLevel="0" collapsed="false">
      <c r="A36" s="10" t="n">
        <v>24</v>
      </c>
      <c r="B36" s="23"/>
      <c r="C36" s="12"/>
      <c r="D36" s="13"/>
      <c r="E36" s="14"/>
      <c r="F36" s="68" t="str">
        <f aca="false">IF(C36="","",D36-C36)</f>
        <v/>
      </c>
      <c r="G36" s="69" t="str">
        <f aca="false">IF(C36="","",E36-C36)</f>
        <v/>
      </c>
      <c r="H36" s="24"/>
      <c r="I36" s="24"/>
      <c r="J36" s="24"/>
      <c r="K36" s="24"/>
      <c r="L36" s="24"/>
      <c r="M36" s="24"/>
      <c r="N36" s="24"/>
      <c r="O36" s="24"/>
      <c r="P36" s="24"/>
      <c r="Q36" s="24"/>
      <c r="R36" s="70" t="str">
        <f aca="false">IF(COUNTA(H36:Q36)=0,"",AVERAGE(H36:Q36))</f>
        <v/>
      </c>
      <c r="S36" s="19" t="str">
        <f aca="false">IF(COUNTA(H36:Q36)=0,"",MAX(H36:Q36)-MIN(H36:Q36))</f>
        <v/>
      </c>
      <c r="T36" s="71" t="str">
        <f aca="false">IF(OR(COUNTA(H36:Q36)=0,C36=""),"",IF(STDEV(H36:Q36)=0,"N/A",MIN((D36-R36)/(3*STDEV(H36:Q36)),(R36-E36)/(3*STDEV(H36:Q36)))))</f>
        <v/>
      </c>
      <c r="U36" s="72" t="str">
        <f aca="false">IF(COUNTA(H36:Q36)=0,"Not Started",IF(COUNTIF(H36:Q36,"&gt;"&amp;D36)&gt;0,"FAIL – Over USL",IF(COUNTIF(H36:Q36,"&lt;"&amp;E36)&gt;0,"FAIL – Under LSL",IF(ISNUMBER(T36),IF(T36&gt;=1.67,"PASS – Capable",IF(T36&gt;=1.33,"PASS – Marginal","WARN – Low Cpk")),"PASS"))))</f>
        <v>Not Started</v>
      </c>
      <c r="V36" s="25"/>
    </row>
    <row r="37" customFormat="false" ht="24" hidden="false" customHeight="true" outlineLevel="0" collapsed="false">
      <c r="A37" s="10" t="n">
        <v>25</v>
      </c>
      <c r="B37" s="54"/>
      <c r="C37" s="12"/>
      <c r="D37" s="13"/>
      <c r="E37" s="14"/>
      <c r="F37" s="68" t="str">
        <f aca="false">IF(C37="","",D37-C37)</f>
        <v/>
      </c>
      <c r="G37" s="69" t="str">
        <f aca="false">IF(C37="","",E37-C37)</f>
        <v/>
      </c>
      <c r="H37" s="17"/>
      <c r="I37" s="17"/>
      <c r="J37" s="17"/>
      <c r="K37" s="17"/>
      <c r="L37" s="17"/>
      <c r="M37" s="17"/>
      <c r="N37" s="17"/>
      <c r="O37" s="17"/>
      <c r="P37" s="17"/>
      <c r="Q37" s="17"/>
      <c r="R37" s="70" t="str">
        <f aca="false">IF(COUNTA(H37:Q37)=0,"",AVERAGE(H37:Q37))</f>
        <v/>
      </c>
      <c r="S37" s="19" t="str">
        <f aca="false">IF(COUNTA(H37:Q37)=0,"",MAX(H37:Q37)-MIN(H37:Q37))</f>
        <v/>
      </c>
      <c r="T37" s="71" t="str">
        <f aca="false">IF(OR(COUNTA(H37:Q37)=0,C37=""),"",IF(STDEV(H37:Q37)=0,"N/A",MIN((D37-R37)/(3*STDEV(H37:Q37)),(R37-E37)/(3*STDEV(H37:Q37)))))</f>
        <v/>
      </c>
      <c r="U37" s="72" t="str">
        <f aca="false">IF(COUNTA(H37:Q37)=0,"Not Started",IF(COUNTIF(H37:Q37,"&gt;"&amp;D37)&gt;0,"FAIL – Over USL",IF(COUNTIF(H37:Q37,"&lt;"&amp;E37)&gt;0,"FAIL – Under LSL",IF(ISNUMBER(T37),IF(T37&gt;=1.67,"PASS – Capable",IF(T37&gt;=1.33,"PASS – Marginal","WARN – Low Cpk")),"PASS"))))</f>
        <v>Not Started</v>
      </c>
      <c r="V37" s="22"/>
    </row>
    <row r="38" customFormat="false" ht="24" hidden="false" customHeight="true" outlineLevel="0" collapsed="false">
      <c r="A38" s="10" t="n">
        <v>26</v>
      </c>
      <c r="B38" s="23"/>
      <c r="C38" s="12"/>
      <c r="D38" s="13"/>
      <c r="E38" s="14"/>
      <c r="F38" s="68" t="str">
        <f aca="false">IF(C38="","",D38-C38)</f>
        <v/>
      </c>
      <c r="G38" s="69" t="str">
        <f aca="false">IF(C38="","",E38-C38)</f>
        <v/>
      </c>
      <c r="H38" s="24"/>
      <c r="I38" s="24"/>
      <c r="J38" s="24"/>
      <c r="K38" s="24"/>
      <c r="L38" s="24"/>
      <c r="M38" s="24"/>
      <c r="N38" s="24"/>
      <c r="O38" s="24"/>
      <c r="P38" s="24"/>
      <c r="Q38" s="24"/>
      <c r="R38" s="70" t="str">
        <f aca="false">IF(COUNTA(H38:Q38)=0,"",AVERAGE(H38:Q38))</f>
        <v/>
      </c>
      <c r="S38" s="19" t="str">
        <f aca="false">IF(COUNTA(H38:Q38)=0,"",MAX(H38:Q38)-MIN(H38:Q38))</f>
        <v/>
      </c>
      <c r="T38" s="71" t="str">
        <f aca="false">IF(OR(COUNTA(H38:Q38)=0,C38=""),"",IF(STDEV(H38:Q38)=0,"N/A",MIN((D38-R38)/(3*STDEV(H38:Q38)),(R38-E38)/(3*STDEV(H38:Q38)))))</f>
        <v/>
      </c>
      <c r="U38" s="72" t="str">
        <f aca="false">IF(COUNTA(H38:Q38)=0,"Not Started",IF(COUNTIF(H38:Q38,"&gt;"&amp;D38)&gt;0,"FAIL – Over USL",IF(COUNTIF(H38:Q38,"&lt;"&amp;E38)&gt;0,"FAIL – Under LSL",IF(ISNUMBER(T38),IF(T38&gt;=1.67,"PASS – Capable",IF(T38&gt;=1.33,"PASS – Marginal","WARN – Low Cpk")),"PASS"))))</f>
        <v>Not Started</v>
      </c>
      <c r="V38" s="25"/>
    </row>
    <row r="39" customFormat="false" ht="24" hidden="false" customHeight="true" outlineLevel="0" collapsed="false">
      <c r="A39" s="10" t="n">
        <v>27</v>
      </c>
      <c r="B39" s="54"/>
      <c r="C39" s="12"/>
      <c r="D39" s="13"/>
      <c r="E39" s="14"/>
      <c r="F39" s="68" t="str">
        <f aca="false">IF(C39="","",D39-C39)</f>
        <v/>
      </c>
      <c r="G39" s="69" t="str">
        <f aca="false">IF(C39="","",E39-C39)</f>
        <v/>
      </c>
      <c r="H39" s="17"/>
      <c r="I39" s="17"/>
      <c r="J39" s="17"/>
      <c r="K39" s="17"/>
      <c r="L39" s="17"/>
      <c r="M39" s="17"/>
      <c r="N39" s="17"/>
      <c r="O39" s="17"/>
      <c r="P39" s="17"/>
      <c r="Q39" s="17"/>
      <c r="R39" s="70" t="str">
        <f aca="false">IF(COUNTA(H39:Q39)=0,"",AVERAGE(H39:Q39))</f>
        <v/>
      </c>
      <c r="S39" s="19" t="str">
        <f aca="false">IF(COUNTA(H39:Q39)=0,"",MAX(H39:Q39)-MIN(H39:Q39))</f>
        <v/>
      </c>
      <c r="T39" s="71" t="str">
        <f aca="false">IF(OR(COUNTA(H39:Q39)=0,C39=""),"",IF(STDEV(H39:Q39)=0,"N/A",MIN((D39-R39)/(3*STDEV(H39:Q39)),(R39-E39)/(3*STDEV(H39:Q39)))))</f>
        <v/>
      </c>
      <c r="U39" s="72" t="str">
        <f aca="false">IF(COUNTA(H39:Q39)=0,"Not Started",IF(COUNTIF(H39:Q39,"&gt;"&amp;D39)&gt;0,"FAIL – Over USL",IF(COUNTIF(H39:Q39,"&lt;"&amp;E39)&gt;0,"FAIL – Under LSL",IF(ISNUMBER(T39),IF(T39&gt;=1.67,"PASS – Capable",IF(T39&gt;=1.33,"PASS – Marginal","WARN – Low Cpk")),"PASS"))))</f>
        <v>Not Started</v>
      </c>
      <c r="V39" s="22"/>
    </row>
    <row r="40" customFormat="false" ht="24" hidden="false" customHeight="true" outlineLevel="0" collapsed="false">
      <c r="A40" s="10" t="n">
        <v>28</v>
      </c>
      <c r="B40" s="23"/>
      <c r="C40" s="12"/>
      <c r="D40" s="13"/>
      <c r="E40" s="14"/>
      <c r="F40" s="68" t="str">
        <f aca="false">IF(C40="","",D40-C40)</f>
        <v/>
      </c>
      <c r="G40" s="69" t="str">
        <f aca="false">IF(C40="","",E40-C40)</f>
        <v/>
      </c>
      <c r="H40" s="24"/>
      <c r="I40" s="24"/>
      <c r="J40" s="24"/>
      <c r="K40" s="24"/>
      <c r="L40" s="24"/>
      <c r="M40" s="24"/>
      <c r="N40" s="24"/>
      <c r="O40" s="24"/>
      <c r="P40" s="24"/>
      <c r="Q40" s="24"/>
      <c r="R40" s="70" t="str">
        <f aca="false">IF(COUNTA(H40:Q40)=0,"",AVERAGE(H40:Q40))</f>
        <v/>
      </c>
      <c r="S40" s="19" t="str">
        <f aca="false">IF(COUNTA(H40:Q40)=0,"",MAX(H40:Q40)-MIN(H40:Q40))</f>
        <v/>
      </c>
      <c r="T40" s="71" t="str">
        <f aca="false">IF(OR(COUNTA(H40:Q40)=0,C40=""),"",IF(STDEV(H40:Q40)=0,"N/A",MIN((D40-R40)/(3*STDEV(H40:Q40)),(R40-E40)/(3*STDEV(H40:Q40)))))</f>
        <v/>
      </c>
      <c r="U40" s="72" t="str">
        <f aca="false">IF(COUNTA(H40:Q40)=0,"Not Started",IF(COUNTIF(H40:Q40,"&gt;"&amp;D40)&gt;0,"FAIL – Over USL",IF(COUNTIF(H40:Q40,"&lt;"&amp;E40)&gt;0,"FAIL – Under LSL",IF(ISNUMBER(T40),IF(T40&gt;=1.67,"PASS – Capable",IF(T40&gt;=1.33,"PASS – Marginal","WARN – Low Cpk")),"PASS"))))</f>
        <v>Not Started</v>
      </c>
      <c r="V40" s="25"/>
    </row>
    <row r="41" customFormat="false" ht="24" hidden="false" customHeight="true" outlineLevel="0" collapsed="false">
      <c r="A41" s="10" t="n">
        <v>29</v>
      </c>
      <c r="B41" s="54"/>
      <c r="C41" s="12"/>
      <c r="D41" s="13"/>
      <c r="E41" s="14"/>
      <c r="F41" s="68" t="str">
        <f aca="false">IF(C41="","",D41-C41)</f>
        <v/>
      </c>
      <c r="G41" s="69" t="str">
        <f aca="false">IF(C41="","",E41-C41)</f>
        <v/>
      </c>
      <c r="H41" s="17"/>
      <c r="I41" s="17"/>
      <c r="J41" s="17"/>
      <c r="K41" s="17"/>
      <c r="L41" s="17"/>
      <c r="M41" s="17"/>
      <c r="N41" s="17"/>
      <c r="O41" s="17"/>
      <c r="P41" s="17"/>
      <c r="Q41" s="17"/>
      <c r="R41" s="70" t="str">
        <f aca="false">IF(COUNTA(H41:Q41)=0,"",AVERAGE(H41:Q41))</f>
        <v/>
      </c>
      <c r="S41" s="19" t="str">
        <f aca="false">IF(COUNTA(H41:Q41)=0,"",MAX(H41:Q41)-MIN(H41:Q41))</f>
        <v/>
      </c>
      <c r="T41" s="71" t="str">
        <f aca="false">IF(OR(COUNTA(H41:Q41)=0,C41=""),"",IF(STDEV(H41:Q41)=0,"N/A",MIN((D41-R41)/(3*STDEV(H41:Q41)),(R41-E41)/(3*STDEV(H41:Q41)))))</f>
        <v/>
      </c>
      <c r="U41" s="72" t="str">
        <f aca="false">IF(COUNTA(H41:Q41)=0,"Not Started",IF(COUNTIF(H41:Q41,"&gt;"&amp;D41)&gt;0,"FAIL – Over USL",IF(COUNTIF(H41:Q41,"&lt;"&amp;E41)&gt;0,"FAIL – Under LSL",IF(ISNUMBER(T41),IF(T41&gt;=1.67,"PASS – Capable",IF(T41&gt;=1.33,"PASS – Marginal","WARN – Low Cpk")),"PASS"))))</f>
        <v>Not Started</v>
      </c>
      <c r="V41" s="22"/>
    </row>
    <row r="42" customFormat="false" ht="24" hidden="false" customHeight="true" outlineLevel="0" collapsed="false">
      <c r="A42" s="10" t="n">
        <v>30</v>
      </c>
      <c r="B42" s="23"/>
      <c r="C42" s="12"/>
      <c r="D42" s="13"/>
      <c r="E42" s="14"/>
      <c r="F42" s="68" t="str">
        <f aca="false">IF(C42="","",D42-C42)</f>
        <v/>
      </c>
      <c r="G42" s="69" t="str">
        <f aca="false">IF(C42="","",E42-C42)</f>
        <v/>
      </c>
      <c r="H42" s="24"/>
      <c r="I42" s="24"/>
      <c r="J42" s="24"/>
      <c r="K42" s="24"/>
      <c r="L42" s="24"/>
      <c r="M42" s="24"/>
      <c r="N42" s="24"/>
      <c r="O42" s="24"/>
      <c r="P42" s="24"/>
      <c r="Q42" s="24"/>
      <c r="R42" s="70" t="str">
        <f aca="false">IF(COUNTA(H42:Q42)=0,"",AVERAGE(H42:Q42))</f>
        <v/>
      </c>
      <c r="S42" s="19" t="str">
        <f aca="false">IF(COUNTA(H42:Q42)=0,"",MAX(H42:Q42)-MIN(H42:Q42))</f>
        <v/>
      </c>
      <c r="T42" s="71" t="str">
        <f aca="false">IF(OR(COUNTA(H42:Q42)=0,C42=""),"",IF(STDEV(H42:Q42)=0,"N/A",MIN((D42-R42)/(3*STDEV(H42:Q42)),(R42-E42)/(3*STDEV(H42:Q42)))))</f>
        <v/>
      </c>
      <c r="U42" s="72" t="str">
        <f aca="false">IF(COUNTA(H42:Q42)=0,"Not Started",IF(COUNTIF(H42:Q42,"&gt;"&amp;D42)&gt;0,"FAIL – Over USL",IF(COUNTIF(H42:Q42,"&lt;"&amp;E42)&gt;0,"FAIL – Under LSL",IF(ISNUMBER(T42),IF(T42&gt;=1.67,"PASS – Capable",IF(T42&gt;=1.33,"PASS – Marginal","WARN – Low Cpk")),"PASS"))))</f>
        <v>Not Started</v>
      </c>
      <c r="V42" s="25"/>
    </row>
  </sheetData>
  <mergeCells count="16">
    <mergeCell ref="A2:V2"/>
    <mergeCell ref="A3:V3"/>
    <mergeCell ref="C6:G6"/>
    <mergeCell ref="J6:M6"/>
    <mergeCell ref="P6:S6"/>
    <mergeCell ref="C7:G7"/>
    <mergeCell ref="J7:K7"/>
    <mergeCell ref="P7:S7"/>
    <mergeCell ref="C8:G8"/>
    <mergeCell ref="J8:M8"/>
    <mergeCell ref="P8:S8"/>
    <mergeCell ref="C9:E9"/>
    <mergeCell ref="H9:I9"/>
    <mergeCell ref="L9:M9"/>
    <mergeCell ref="P9:S9"/>
    <mergeCell ref="H12:Q12"/>
  </mergeCells>
  <conditionalFormatting sqref="U13:U42">
    <cfRule type="expression" priority="2" aboveAverage="0" equalAverage="0" bottom="0" percent="0" rank="0" text="" dxfId="0">
      <formula>LEFT(U13,4)="FAIL"</formula>
    </cfRule>
    <cfRule type="expression" priority="3" aboveAverage="0" equalAverage="0" bottom="0" percent="0" rank="0" text="" dxfId="1">
      <formula>LEFT(U13,4)="PASS"</formula>
    </cfRule>
    <cfRule type="expression" priority="4" aboveAverage="0" equalAverage="0" bottom="0" percent="0" rank="0" text="" dxfId="2">
      <formula>LEFT(U13,4)="WARN"</formula>
    </cfRule>
  </conditionalFormatting>
  <conditionalFormatting sqref="T13:T42">
    <cfRule type="cellIs" priority="5" operator="greaterThanOrEqual" aboveAverage="0" equalAverage="0" bottom="0" percent="0" rank="0" text="" dxfId="1">
      <formula>1.67</formula>
    </cfRule>
    <cfRule type="cellIs" priority="6" operator="between" aboveAverage="0" equalAverage="0" bottom="0" percent="0" rank="0" text="" dxfId="2">
      <formula>1.33</formula>
      <formula>1.67</formula>
    </cfRule>
    <cfRule type="cellIs" priority="7" operator="lessThan" aboveAverage="0" equalAverage="0" bottom="0" percent="0" rank="0" text="" dxfId="0">
      <formula>1.33</formula>
    </cfRule>
  </conditionalFormatting>
  <dataValidations count="1">
    <dataValidation allowBlank="false" errorStyle="stop" operator="between" showDropDown="false" showErrorMessage="false" showInputMessage="false" sqref="U13:U42" type="list">
      <formula1>"Complete,In Progress,Not Started,N/A"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681A"/>
    <pageSetUpPr fitToPage="true"/>
  </sheetPr>
  <dimension ref="A1:E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28"/>
    <col collapsed="false" customWidth="true" hidden="false" outlineLevel="0" max="3" min="3" style="1" width="50"/>
    <col collapsed="false" customWidth="true" hidden="false" outlineLevel="0" max="4" min="4" style="1" width="42"/>
    <col collapsed="false" customWidth="true" hidden="false" outlineLevel="0" max="5" min="5" style="1" width="4"/>
  </cols>
  <sheetData>
    <row r="1" customFormat="false" ht="7.5" hidden="false" customHeight="true" outlineLevel="0" collapsed="false"/>
    <row r="2" customFormat="false" ht="51.75" hidden="false" customHeight="true" outlineLevel="0" collapsed="false">
      <c r="A2" s="2" t="s">
        <v>95</v>
      </c>
      <c r="B2" s="2"/>
      <c r="C2" s="2"/>
      <c r="D2" s="2"/>
      <c r="E2" s="2"/>
    </row>
    <row r="3" customFormat="false" ht="19.5" hidden="false" customHeight="true" outlineLevel="0" collapsed="false">
      <c r="A3" s="3" t="s">
        <v>96</v>
      </c>
      <c r="B3" s="3"/>
      <c r="C3" s="3"/>
      <c r="D3" s="3"/>
      <c r="E3" s="3"/>
    </row>
    <row r="4" customFormat="false" ht="7.5" hidden="false" customHeight="true" outlineLevel="0" collapsed="false"/>
    <row r="5" customFormat="false" ht="3.75" hidden="false" customHeight="true" outlineLevel="0" collapsed="false">
      <c r="A5" s="4"/>
      <c r="B5" s="4"/>
      <c r="C5" s="4"/>
      <c r="D5" s="4"/>
      <c r="E5" s="4"/>
    </row>
    <row r="6" customFormat="false" ht="27.75" hidden="false" customHeight="true" outlineLevel="0" collapsed="false">
      <c r="B6" s="42" t="s">
        <v>97</v>
      </c>
      <c r="C6" s="42" t="s">
        <v>98</v>
      </c>
      <c r="D6" s="42" t="s">
        <v>99</v>
      </c>
    </row>
    <row r="7" customFormat="false" ht="24" hidden="false" customHeight="true" outlineLevel="0" collapsed="false">
      <c r="B7" s="73" t="s">
        <v>100</v>
      </c>
      <c r="C7" s="73"/>
      <c r="D7" s="73"/>
    </row>
    <row r="8" customFormat="false" ht="42" hidden="false" customHeight="true" outlineLevel="0" collapsed="false">
      <c r="B8" s="74" t="s">
        <v>101</v>
      </c>
      <c r="C8" s="75" t="s">
        <v>102</v>
      </c>
      <c r="D8" s="76" t="s">
        <v>103</v>
      </c>
    </row>
    <row r="9" customFormat="false" ht="42" hidden="false" customHeight="true" outlineLevel="0" collapsed="false">
      <c r="B9" s="77" t="s">
        <v>104</v>
      </c>
      <c r="C9" s="78" t="s">
        <v>105</v>
      </c>
      <c r="D9" s="79" t="s">
        <v>106</v>
      </c>
    </row>
    <row r="10" customFormat="false" ht="42" hidden="false" customHeight="true" outlineLevel="0" collapsed="false">
      <c r="B10" s="74" t="s">
        <v>107</v>
      </c>
      <c r="C10" s="75" t="s">
        <v>108</v>
      </c>
      <c r="D10" s="76" t="s">
        <v>109</v>
      </c>
    </row>
    <row r="11" customFormat="false" ht="42" hidden="false" customHeight="true" outlineLevel="0" collapsed="false">
      <c r="B11" s="77" t="s">
        <v>110</v>
      </c>
      <c r="C11" s="78" t="s">
        <v>111</v>
      </c>
      <c r="D11" s="79" t="s">
        <v>112</v>
      </c>
    </row>
    <row r="12" customFormat="false" ht="7.5" hidden="false" customHeight="true" outlineLevel="0" collapsed="false"/>
    <row r="13" customFormat="false" ht="24" hidden="false" customHeight="true" outlineLevel="0" collapsed="false">
      <c r="B13" s="73" t="s">
        <v>113</v>
      </c>
      <c r="C13" s="73"/>
      <c r="D13" s="73"/>
    </row>
    <row r="14" customFormat="false" ht="42" hidden="false" customHeight="true" outlineLevel="0" collapsed="false">
      <c r="B14" s="74" t="s">
        <v>114</v>
      </c>
      <c r="C14" s="75" t="s">
        <v>115</v>
      </c>
      <c r="D14" s="76" t="s">
        <v>116</v>
      </c>
    </row>
    <row r="15" customFormat="false" ht="42" hidden="false" customHeight="true" outlineLevel="0" collapsed="false">
      <c r="B15" s="77" t="s">
        <v>117</v>
      </c>
      <c r="C15" s="78" t="s">
        <v>118</v>
      </c>
      <c r="D15" s="79" t="s">
        <v>119</v>
      </c>
    </row>
    <row r="16" customFormat="false" ht="42" hidden="false" customHeight="true" outlineLevel="0" collapsed="false">
      <c r="B16" s="74" t="s">
        <v>120</v>
      </c>
      <c r="C16" s="75" t="s">
        <v>121</v>
      </c>
      <c r="D16" s="76" t="s">
        <v>122</v>
      </c>
    </row>
    <row r="17" customFormat="false" ht="7.5" hidden="false" customHeight="true" outlineLevel="0" collapsed="false"/>
    <row r="18" customFormat="false" ht="24" hidden="false" customHeight="true" outlineLevel="0" collapsed="false">
      <c r="B18" s="73" t="s">
        <v>123</v>
      </c>
      <c r="C18" s="73"/>
      <c r="D18" s="73"/>
    </row>
    <row r="19" customFormat="false" ht="55.5" hidden="false" customHeight="true" outlineLevel="0" collapsed="false">
      <c r="B19" s="77" t="s">
        <v>124</v>
      </c>
      <c r="C19" s="78" t="s">
        <v>125</v>
      </c>
      <c r="D19" s="79" t="s">
        <v>126</v>
      </c>
    </row>
    <row r="20" customFormat="false" ht="39.75" hidden="false" customHeight="true" outlineLevel="0" collapsed="false">
      <c r="B20" s="74" t="s">
        <v>127</v>
      </c>
      <c r="C20" s="75" t="s">
        <v>128</v>
      </c>
      <c r="D20" s="76" t="s">
        <v>129</v>
      </c>
    </row>
    <row r="21" customFormat="false" ht="39.75" hidden="false" customHeight="true" outlineLevel="0" collapsed="false">
      <c r="B21" s="77" t="s">
        <v>130</v>
      </c>
      <c r="C21" s="78" t="s">
        <v>131</v>
      </c>
      <c r="D21" s="79" t="s">
        <v>132</v>
      </c>
    </row>
    <row r="22" customFormat="false" ht="39.75" hidden="false" customHeight="true" outlineLevel="0" collapsed="false">
      <c r="B22" s="74" t="s">
        <v>133</v>
      </c>
      <c r="C22" s="75" t="s">
        <v>134</v>
      </c>
      <c r="D22" s="76" t="s">
        <v>135</v>
      </c>
    </row>
    <row r="23" customFormat="false" ht="42" hidden="false" customHeight="true" outlineLevel="0" collapsed="false">
      <c r="B23" s="77" t="s">
        <v>136</v>
      </c>
      <c r="C23" s="78" t="s">
        <v>137</v>
      </c>
      <c r="D23" s="79" t="s">
        <v>138</v>
      </c>
    </row>
    <row r="24" customFormat="false" ht="42" hidden="false" customHeight="true" outlineLevel="0" collapsed="false">
      <c r="B24" s="74" t="s">
        <v>139</v>
      </c>
      <c r="C24" s="75" t="s">
        <v>140</v>
      </c>
      <c r="D24" s="76" t="s">
        <v>141</v>
      </c>
    </row>
    <row r="25" customFormat="false" ht="7.5" hidden="false" customHeight="true" outlineLevel="0" collapsed="false"/>
    <row r="26" customFormat="false" ht="24" hidden="false" customHeight="true" outlineLevel="0" collapsed="false">
      <c r="B26" s="73" t="s">
        <v>142</v>
      </c>
      <c r="C26" s="73"/>
      <c r="D26" s="73"/>
    </row>
    <row r="27" customFormat="false" ht="39.75" hidden="false" customHeight="true" outlineLevel="0" collapsed="false">
      <c r="B27" s="77" t="s">
        <v>143</v>
      </c>
      <c r="C27" s="78" t="s">
        <v>144</v>
      </c>
      <c r="D27" s="79" t="s">
        <v>145</v>
      </c>
    </row>
    <row r="28" customFormat="false" ht="39.75" hidden="false" customHeight="true" outlineLevel="0" collapsed="false">
      <c r="B28" s="74" t="s">
        <v>146</v>
      </c>
      <c r="C28" s="75" t="s">
        <v>147</v>
      </c>
      <c r="D28" s="76" t="s">
        <v>148</v>
      </c>
    </row>
    <row r="29" customFormat="false" ht="39.75" hidden="false" customHeight="true" outlineLevel="0" collapsed="false">
      <c r="B29" s="77" t="s">
        <v>149</v>
      </c>
      <c r="C29" s="78" t="s">
        <v>150</v>
      </c>
      <c r="D29" s="79" t="s">
        <v>151</v>
      </c>
    </row>
    <row r="30" customFormat="false" ht="39.75" hidden="false" customHeight="true" outlineLevel="0" collapsed="false">
      <c r="B30" s="74" t="s">
        <v>152</v>
      </c>
      <c r="C30" s="75" t="s">
        <v>153</v>
      </c>
      <c r="D30" s="76" t="s">
        <v>154</v>
      </c>
    </row>
    <row r="31" customFormat="false" ht="39.75" hidden="false" customHeight="true" outlineLevel="0" collapsed="false">
      <c r="B31" s="77" t="s">
        <v>155</v>
      </c>
      <c r="C31" s="78" t="s">
        <v>156</v>
      </c>
      <c r="D31" s="79" t="s">
        <v>157</v>
      </c>
    </row>
    <row r="32" customFormat="false" ht="7.5" hidden="false" customHeight="true" outlineLevel="0" collapsed="false"/>
    <row r="33" customFormat="false" ht="24" hidden="false" customHeight="true" outlineLevel="0" collapsed="false">
      <c r="B33" s="73" t="s">
        <v>158</v>
      </c>
      <c r="C33" s="73"/>
      <c r="D33" s="73"/>
    </row>
    <row r="34" customFormat="false" ht="42" hidden="false" customHeight="true" outlineLevel="0" collapsed="false">
      <c r="B34" s="74" t="s">
        <v>159</v>
      </c>
      <c r="C34" s="75" t="s">
        <v>160</v>
      </c>
      <c r="D34" s="76" t="s">
        <v>161</v>
      </c>
    </row>
    <row r="35" customFormat="false" ht="39.75" hidden="false" customHeight="true" outlineLevel="0" collapsed="false">
      <c r="B35" s="77" t="s">
        <v>162</v>
      </c>
      <c r="C35" s="78" t="s">
        <v>163</v>
      </c>
      <c r="D35" s="79" t="s">
        <v>164</v>
      </c>
    </row>
    <row r="36" customFormat="false" ht="42" hidden="false" customHeight="true" outlineLevel="0" collapsed="false">
      <c r="B36" s="74" t="s">
        <v>165</v>
      </c>
      <c r="C36" s="75" t="s">
        <v>166</v>
      </c>
      <c r="D36" s="76" t="s">
        <v>167</v>
      </c>
    </row>
    <row r="37" customFormat="false" ht="39.75" hidden="false" customHeight="true" outlineLevel="0" collapsed="false">
      <c r="B37" s="77" t="s">
        <v>168</v>
      </c>
      <c r="C37" s="78" t="s">
        <v>169</v>
      </c>
      <c r="D37" s="79" t="s">
        <v>170</v>
      </c>
    </row>
    <row r="38" customFormat="false" ht="39.75" hidden="false" customHeight="true" outlineLevel="0" collapsed="false">
      <c r="B38" s="74" t="s">
        <v>171</v>
      </c>
      <c r="C38" s="75" t="s">
        <v>172</v>
      </c>
      <c r="D38" s="76" t="s">
        <v>173</v>
      </c>
    </row>
    <row r="39" customFormat="false" ht="7.5" hidden="false" customHeight="true" outlineLevel="0" collapsed="false"/>
    <row r="40" customFormat="false" ht="24" hidden="false" customHeight="true" outlineLevel="0" collapsed="false">
      <c r="B40" s="73" t="s">
        <v>174</v>
      </c>
      <c r="C40" s="73"/>
      <c r="D40" s="73"/>
    </row>
    <row r="41" customFormat="false" ht="39.75" hidden="false" customHeight="true" outlineLevel="0" collapsed="false">
      <c r="B41" s="77" t="s">
        <v>175</v>
      </c>
      <c r="C41" s="78" t="s">
        <v>176</v>
      </c>
      <c r="D41" s="79" t="s">
        <v>177</v>
      </c>
    </row>
    <row r="42" customFormat="false" ht="39.75" hidden="false" customHeight="true" outlineLevel="0" collapsed="false">
      <c r="B42" s="74" t="s">
        <v>178</v>
      </c>
      <c r="C42" s="75" t="s">
        <v>179</v>
      </c>
      <c r="D42" s="76" t="s">
        <v>180</v>
      </c>
    </row>
    <row r="43" customFormat="false" ht="39.75" hidden="false" customHeight="true" outlineLevel="0" collapsed="false">
      <c r="B43" s="77" t="s">
        <v>181</v>
      </c>
      <c r="C43" s="78" t="s">
        <v>182</v>
      </c>
      <c r="D43" s="79" t="s">
        <v>183</v>
      </c>
    </row>
    <row r="44" customFormat="false" ht="39.75" hidden="false" customHeight="true" outlineLevel="0" collapsed="false">
      <c r="B44" s="74" t="s">
        <v>184</v>
      </c>
      <c r="C44" s="75" t="s">
        <v>185</v>
      </c>
      <c r="D44" s="76" t="s">
        <v>186</v>
      </c>
    </row>
    <row r="45" customFormat="false" ht="39.75" hidden="false" customHeight="true" outlineLevel="0" collapsed="false">
      <c r="B45" s="77" t="s">
        <v>187</v>
      </c>
      <c r="C45" s="78" t="s">
        <v>188</v>
      </c>
      <c r="D45" s="79" t="s">
        <v>189</v>
      </c>
    </row>
    <row r="46" customFormat="false" ht="39.75" hidden="false" customHeight="true" outlineLevel="0" collapsed="false">
      <c r="B46" s="74" t="s">
        <v>190</v>
      </c>
      <c r="C46" s="75" t="s">
        <v>191</v>
      </c>
      <c r="D46" s="76" t="s">
        <v>192</v>
      </c>
    </row>
    <row r="47" customFormat="false" ht="7.5" hidden="false" customHeight="true" outlineLevel="0" collapsed="false"/>
  </sheetData>
  <mergeCells count="8">
    <mergeCell ref="A2:E2"/>
    <mergeCell ref="A3:E3"/>
    <mergeCell ref="B7:D7"/>
    <mergeCell ref="B13:D13"/>
    <mergeCell ref="B18:D18"/>
    <mergeCell ref="B26:D26"/>
    <mergeCell ref="B33:D33"/>
    <mergeCell ref="B40:D40"/>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11111"/>
    <pageSetUpPr fitToPage="true"/>
  </sheetPr>
  <dimension ref="A1: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2"/>
    <col collapsed="false" customWidth="true" hidden="false" outlineLevel="0" max="3" min="3" style="1" width="12"/>
    <col collapsed="false" customWidth="true" hidden="false" outlineLevel="0" max="4" min="4" style="1" width="14"/>
    <col collapsed="false" customWidth="true" hidden="false" outlineLevel="0" max="5" min="5" style="1" width="16"/>
    <col collapsed="false" customWidth="true" hidden="false" outlineLevel="0" max="6" min="6" style="1" width="38"/>
    <col collapsed="false" customWidth="true" hidden="false" outlineLevel="0" max="7" min="7" style="1" width="30"/>
    <col collapsed="false" customWidth="true" hidden="false" outlineLevel="0" max="8" min="8" style="1" width="5"/>
  </cols>
  <sheetData>
    <row r="1" customFormat="false" ht="7.5" hidden="false" customHeight="true" outlineLevel="0" collapsed="false"/>
    <row r="2" customFormat="false" ht="51.75" hidden="false" customHeight="true" outlineLevel="0" collapsed="false">
      <c r="A2" s="2" t="s">
        <v>193</v>
      </c>
      <c r="B2" s="2"/>
      <c r="C2" s="2"/>
      <c r="D2" s="2"/>
      <c r="E2" s="2"/>
      <c r="F2" s="2"/>
      <c r="G2" s="2"/>
      <c r="H2" s="2"/>
    </row>
    <row r="3" customFormat="false" ht="19.5" hidden="false" customHeight="true" outlineLevel="0" collapsed="false">
      <c r="A3" s="3" t="s">
        <v>194</v>
      </c>
      <c r="B3" s="3"/>
      <c r="C3" s="3"/>
      <c r="D3" s="3"/>
      <c r="E3" s="3"/>
      <c r="F3" s="3"/>
      <c r="G3" s="3"/>
      <c r="H3" s="3"/>
    </row>
    <row r="4" customFormat="false" ht="7.5" hidden="false" customHeight="true" outlineLevel="0" collapsed="false"/>
    <row r="5" customFormat="false" ht="3.75" hidden="false" customHeight="true" outlineLevel="0" collapsed="false">
      <c r="A5" s="4"/>
      <c r="B5" s="4"/>
      <c r="C5" s="4"/>
      <c r="D5" s="4"/>
      <c r="E5" s="4"/>
      <c r="F5" s="4"/>
      <c r="G5" s="4"/>
      <c r="H5" s="4"/>
    </row>
    <row r="6" customFormat="false" ht="30" hidden="false" customHeight="true" outlineLevel="0" collapsed="false">
      <c r="B6" s="52" t="s">
        <v>195</v>
      </c>
      <c r="C6" s="52" t="s">
        <v>196</v>
      </c>
      <c r="D6" s="52" t="s">
        <v>197</v>
      </c>
      <c r="E6" s="52" t="s">
        <v>198</v>
      </c>
      <c r="F6" s="52" t="s">
        <v>199</v>
      </c>
      <c r="G6" s="52" t="s">
        <v>200</v>
      </c>
    </row>
    <row r="7" customFormat="false" ht="36" hidden="false" customHeight="true" outlineLevel="0" collapsed="false">
      <c r="B7" s="80" t="s">
        <v>201</v>
      </c>
      <c r="C7" s="27" t="s">
        <v>202</v>
      </c>
      <c r="D7" s="81" t="s">
        <v>203</v>
      </c>
      <c r="E7" s="82" t="s">
        <v>204</v>
      </c>
      <c r="F7" s="83" t="s">
        <v>205</v>
      </c>
      <c r="G7" s="84" t="s">
        <v>206</v>
      </c>
    </row>
    <row r="8" customFormat="false" ht="36" hidden="false" customHeight="true" outlineLevel="0" collapsed="false">
      <c r="B8" s="80" t="s">
        <v>207</v>
      </c>
      <c r="C8" s="33" t="s">
        <v>208</v>
      </c>
      <c r="D8" s="81" t="s">
        <v>203</v>
      </c>
      <c r="E8" s="85" t="s">
        <v>209</v>
      </c>
      <c r="F8" s="86" t="s">
        <v>210</v>
      </c>
      <c r="G8" s="87" t="s">
        <v>211</v>
      </c>
    </row>
    <row r="9" customFormat="false" ht="36" hidden="false" customHeight="true" outlineLevel="0" collapsed="false">
      <c r="B9" s="80" t="s">
        <v>212</v>
      </c>
      <c r="C9" s="27" t="s">
        <v>213</v>
      </c>
      <c r="D9" s="81" t="s">
        <v>203</v>
      </c>
      <c r="E9" s="82" t="s">
        <v>209</v>
      </c>
      <c r="F9" s="83" t="s">
        <v>214</v>
      </c>
      <c r="G9" s="84" t="s">
        <v>215</v>
      </c>
    </row>
    <row r="10" customFormat="false" ht="36" hidden="false" customHeight="true" outlineLevel="0" collapsed="false">
      <c r="B10" s="80" t="s">
        <v>216</v>
      </c>
      <c r="C10" s="33" t="s">
        <v>217</v>
      </c>
      <c r="D10" s="81" t="s">
        <v>203</v>
      </c>
      <c r="E10" s="85" t="s">
        <v>218</v>
      </c>
      <c r="F10" s="86" t="s">
        <v>219</v>
      </c>
      <c r="G10" s="87" t="s">
        <v>220</v>
      </c>
    </row>
    <row r="11" customFormat="false" ht="36" hidden="false" customHeight="true" outlineLevel="0" collapsed="false">
      <c r="B11" s="88" t="s">
        <v>221</v>
      </c>
      <c r="C11" s="32" t="s">
        <v>222</v>
      </c>
      <c r="D11" s="89" t="s">
        <v>223</v>
      </c>
      <c r="E11" s="82" t="s">
        <v>218</v>
      </c>
      <c r="F11" s="83" t="s">
        <v>224</v>
      </c>
      <c r="G11" s="84" t="s">
        <v>225</v>
      </c>
    </row>
    <row r="12" customFormat="false" ht="36" hidden="false" customHeight="true" outlineLevel="0" collapsed="false">
      <c r="B12" s="88" t="s">
        <v>226</v>
      </c>
      <c r="C12" s="33" t="s">
        <v>227</v>
      </c>
      <c r="D12" s="89" t="s">
        <v>223</v>
      </c>
      <c r="E12" s="85" t="s">
        <v>218</v>
      </c>
      <c r="F12" s="86" t="s">
        <v>228</v>
      </c>
      <c r="G12" s="87" t="s">
        <v>229</v>
      </c>
    </row>
    <row r="13" customFormat="false" ht="36" hidden="false" customHeight="true" outlineLevel="0" collapsed="false">
      <c r="B13" s="88" t="s">
        <v>230</v>
      </c>
      <c r="C13" s="32" t="s">
        <v>231</v>
      </c>
      <c r="D13" s="89" t="s">
        <v>223</v>
      </c>
      <c r="E13" s="82" t="s">
        <v>204</v>
      </c>
      <c r="F13" s="83" t="s">
        <v>232</v>
      </c>
      <c r="G13" s="84" t="s">
        <v>233</v>
      </c>
    </row>
    <row r="14" customFormat="false" ht="36" hidden="false" customHeight="true" outlineLevel="0" collapsed="false">
      <c r="B14" s="90" t="s">
        <v>234</v>
      </c>
      <c r="C14" s="33" t="s">
        <v>235</v>
      </c>
      <c r="D14" s="91" t="s">
        <v>236</v>
      </c>
      <c r="E14" s="85" t="s">
        <v>209</v>
      </c>
      <c r="F14" s="86" t="s">
        <v>237</v>
      </c>
      <c r="G14" s="87" t="s">
        <v>238</v>
      </c>
    </row>
    <row r="15" customFormat="false" ht="36" hidden="false" customHeight="true" outlineLevel="0" collapsed="false">
      <c r="B15" s="90" t="s">
        <v>239</v>
      </c>
      <c r="C15" s="92" t="s">
        <v>240</v>
      </c>
      <c r="D15" s="91" t="s">
        <v>236</v>
      </c>
      <c r="E15" s="82" t="s">
        <v>209</v>
      </c>
      <c r="F15" s="83" t="s">
        <v>241</v>
      </c>
      <c r="G15" s="84" t="s">
        <v>242</v>
      </c>
    </row>
    <row r="16" customFormat="false" ht="36" hidden="false" customHeight="true" outlineLevel="0" collapsed="false">
      <c r="B16" s="90" t="s">
        <v>243</v>
      </c>
      <c r="C16" s="33" t="s">
        <v>244</v>
      </c>
      <c r="D16" s="91" t="s">
        <v>236</v>
      </c>
      <c r="E16" s="85" t="s">
        <v>204</v>
      </c>
      <c r="F16" s="86" t="s">
        <v>245</v>
      </c>
      <c r="G16" s="87" t="s">
        <v>246</v>
      </c>
    </row>
    <row r="17" customFormat="false" ht="36" hidden="false" customHeight="true" outlineLevel="0" collapsed="false">
      <c r="B17" s="93" t="s">
        <v>247</v>
      </c>
      <c r="C17" s="94" t="s">
        <v>248</v>
      </c>
      <c r="D17" s="95" t="s">
        <v>249</v>
      </c>
      <c r="E17" s="82" t="s">
        <v>209</v>
      </c>
      <c r="F17" s="83" t="s">
        <v>250</v>
      </c>
      <c r="G17" s="84" t="s">
        <v>251</v>
      </c>
    </row>
    <row r="18" customFormat="false" ht="36" hidden="false" customHeight="true" outlineLevel="0" collapsed="false">
      <c r="B18" s="93" t="s">
        <v>252</v>
      </c>
      <c r="C18" s="33" t="s">
        <v>253</v>
      </c>
      <c r="D18" s="95" t="s">
        <v>249</v>
      </c>
      <c r="E18" s="85" t="s">
        <v>209</v>
      </c>
      <c r="F18" s="86" t="s">
        <v>254</v>
      </c>
      <c r="G18" s="87" t="s">
        <v>255</v>
      </c>
    </row>
    <row r="19" customFormat="false" ht="36" hidden="false" customHeight="true" outlineLevel="0" collapsed="false">
      <c r="B19" s="96" t="s">
        <v>256</v>
      </c>
      <c r="C19" s="33" t="s">
        <v>257</v>
      </c>
      <c r="D19" s="97" t="s">
        <v>258</v>
      </c>
      <c r="E19" s="82" t="s">
        <v>204</v>
      </c>
      <c r="F19" s="83" t="s">
        <v>259</v>
      </c>
      <c r="G19" s="84" t="s">
        <v>260</v>
      </c>
    </row>
    <row r="20" customFormat="false" ht="36" hidden="false" customHeight="true" outlineLevel="0" collapsed="false">
      <c r="B20" s="96" t="s">
        <v>261</v>
      </c>
      <c r="C20" s="33" t="s">
        <v>262</v>
      </c>
      <c r="D20" s="97" t="s">
        <v>258</v>
      </c>
      <c r="E20" s="85" t="s">
        <v>204</v>
      </c>
      <c r="F20" s="86" t="s">
        <v>263</v>
      </c>
      <c r="G20" s="87" t="s">
        <v>264</v>
      </c>
    </row>
  </sheetData>
  <mergeCells count="2">
    <mergeCell ref="A2:H2"/>
    <mergeCell ref="A3:H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681A"/>
    <pageSetUpPr fitToPage="true"/>
  </sheetPr>
  <dimension ref="A1:C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62"/>
    <col collapsed="false" customWidth="true" hidden="false" outlineLevel="0" max="3" min="3" style="1" width="4"/>
  </cols>
  <sheetData>
    <row r="1" customFormat="false" ht="7.5" hidden="false" customHeight="true" outlineLevel="0" collapsed="false"/>
    <row r="2" customFormat="false" ht="51.75" hidden="false" customHeight="true" outlineLevel="0" collapsed="false">
      <c r="A2" s="2" t="s">
        <v>265</v>
      </c>
      <c r="B2" s="2"/>
      <c r="C2" s="2"/>
    </row>
    <row r="3" customFormat="false" ht="19.5" hidden="false" customHeight="true" outlineLevel="0" collapsed="false">
      <c r="A3" s="3" t="s">
        <v>266</v>
      </c>
      <c r="B3" s="3"/>
      <c r="C3" s="3"/>
    </row>
    <row r="4" customFormat="false" ht="7.5" hidden="false" customHeight="true" outlineLevel="0" collapsed="false"/>
    <row r="5" customFormat="false" ht="3.75" hidden="false" customHeight="true" outlineLevel="0" collapsed="false">
      <c r="A5" s="4"/>
      <c r="B5" s="4"/>
      <c r="C5" s="4"/>
    </row>
    <row r="7" customFormat="false" ht="25.5" hidden="false" customHeight="true" outlineLevel="0" collapsed="false">
      <c r="B7" s="98" t="s">
        <v>267</v>
      </c>
    </row>
    <row r="8" customFormat="false" ht="19.5" hidden="false" customHeight="true" outlineLevel="0" collapsed="false">
      <c r="B8" s="99" t="s">
        <v>268</v>
      </c>
    </row>
    <row r="9" customFormat="false" ht="63.75" hidden="false" customHeight="true" outlineLevel="0" collapsed="false">
      <c r="B9" s="100" t="s">
        <v>269</v>
      </c>
    </row>
    <row r="10" customFormat="false" ht="7.5" hidden="false" customHeight="true" outlineLevel="0" collapsed="false"/>
    <row r="11" customFormat="false" ht="25.5" hidden="false" customHeight="true" outlineLevel="0" collapsed="false">
      <c r="B11" s="98" t="s">
        <v>270</v>
      </c>
    </row>
    <row r="12" customFormat="false" ht="19.5" hidden="false" customHeight="true" outlineLevel="0" collapsed="false">
      <c r="B12" s="99" t="s">
        <v>268</v>
      </c>
    </row>
    <row r="13" customFormat="false" ht="49.5" hidden="false" customHeight="true" outlineLevel="0" collapsed="false">
      <c r="B13" s="100" t="s">
        <v>271</v>
      </c>
    </row>
    <row r="14" customFormat="false" ht="7.5" hidden="false" customHeight="true" outlineLevel="0" collapsed="false"/>
    <row r="15" customFormat="false" ht="25.5" hidden="false" customHeight="true" outlineLevel="0" collapsed="false">
      <c r="B15" s="98" t="s">
        <v>272</v>
      </c>
    </row>
    <row r="16" customFormat="false" ht="19.5" hidden="false" customHeight="true" outlineLevel="0" collapsed="false">
      <c r="B16" s="99" t="s">
        <v>273</v>
      </c>
    </row>
    <row r="17" customFormat="false" ht="63.75" hidden="false" customHeight="true" outlineLevel="0" collapsed="false">
      <c r="B17" s="100" t="s">
        <v>274</v>
      </c>
    </row>
    <row r="18" customFormat="false" ht="7.5" hidden="false" customHeight="true" outlineLevel="0" collapsed="false"/>
    <row r="19" customFormat="false" ht="25.5" hidden="false" customHeight="true" outlineLevel="0" collapsed="false">
      <c r="B19" s="98" t="s">
        <v>275</v>
      </c>
    </row>
    <row r="20" customFormat="false" ht="19.5" hidden="false" customHeight="true" outlineLevel="0" collapsed="false">
      <c r="B20" s="99" t="s">
        <v>268</v>
      </c>
    </row>
    <row r="21" customFormat="false" ht="96" hidden="false" customHeight="true" outlineLevel="0" collapsed="false">
      <c r="B21" s="100" t="s">
        <v>276</v>
      </c>
    </row>
    <row r="22" customFormat="false" ht="7.5" hidden="false" customHeight="true" outlineLevel="0" collapsed="false"/>
    <row r="23" customFormat="false" ht="25.5" hidden="false" customHeight="true" outlineLevel="0" collapsed="false">
      <c r="B23" s="98" t="s">
        <v>277</v>
      </c>
    </row>
    <row r="24" customFormat="false" ht="19.5" hidden="false" customHeight="true" outlineLevel="0" collapsed="false">
      <c r="B24" s="99" t="s">
        <v>268</v>
      </c>
    </row>
    <row r="25" customFormat="false" ht="79.5" hidden="false" customHeight="true" outlineLevel="0" collapsed="false">
      <c r="B25" s="100" t="s">
        <v>278</v>
      </c>
    </row>
    <row r="26" customFormat="false" ht="7.5" hidden="false" customHeight="true" outlineLevel="0" collapsed="false"/>
    <row r="27" customFormat="false" ht="25.5" hidden="false" customHeight="true" outlineLevel="0" collapsed="false">
      <c r="B27" s="98" t="s">
        <v>279</v>
      </c>
    </row>
    <row r="28" customFormat="false" ht="19.5" hidden="false" customHeight="true" outlineLevel="0" collapsed="false">
      <c r="B28" s="99" t="s">
        <v>268</v>
      </c>
    </row>
    <row r="29" customFormat="false" ht="111.75" hidden="false" customHeight="true" outlineLevel="0" collapsed="false">
      <c r="B29" s="100" t="s">
        <v>280</v>
      </c>
    </row>
    <row r="30" customFormat="false" ht="7.5" hidden="false" customHeight="true" outlineLevel="0" collapsed="false"/>
    <row r="31" customFormat="false" ht="25.5" hidden="false" customHeight="true" outlineLevel="0" collapsed="false">
      <c r="B31" s="98" t="s">
        <v>281</v>
      </c>
    </row>
    <row r="32" customFormat="false" ht="19.5" hidden="false" customHeight="true" outlineLevel="0" collapsed="false">
      <c r="B32" s="99" t="s">
        <v>282</v>
      </c>
    </row>
    <row r="33" customFormat="false" ht="63.75" hidden="false" customHeight="true" outlineLevel="0" collapsed="false">
      <c r="B33" s="100" t="s">
        <v>283</v>
      </c>
    </row>
    <row r="34" customFormat="false" ht="7.5" hidden="false" customHeight="true" outlineLevel="0" collapsed="false"/>
    <row r="35" customFormat="false" ht="25.5" hidden="false" customHeight="true" outlineLevel="0" collapsed="false">
      <c r="B35" s="98" t="s">
        <v>284</v>
      </c>
    </row>
    <row r="36" customFormat="false" ht="19.5" hidden="false" customHeight="true" outlineLevel="0" collapsed="false">
      <c r="B36" s="99" t="s">
        <v>285</v>
      </c>
    </row>
    <row r="37" customFormat="false" ht="63.75" hidden="false" customHeight="true" outlineLevel="0" collapsed="false">
      <c r="B37" s="100" t="s">
        <v>286</v>
      </c>
    </row>
    <row r="38" customFormat="false" ht="7.5" hidden="false" customHeight="true" outlineLevel="0" collapsed="false"/>
    <row r="39" customFormat="false" ht="25.5" hidden="false" customHeight="true" outlineLevel="0" collapsed="false">
      <c r="B39" s="98" t="s">
        <v>287</v>
      </c>
    </row>
    <row r="40" customFormat="false" ht="63.75" hidden="false" customHeight="true" outlineLevel="0" collapsed="false">
      <c r="B40" s="100" t="s">
        <v>288</v>
      </c>
    </row>
    <row r="41" customFormat="false" ht="7.5" hidden="false" customHeight="true" outlineLevel="0" collapsed="false"/>
    <row r="42" customFormat="false" ht="7.5" hidden="false" customHeight="true" outlineLevel="0" collapsed="false"/>
    <row r="43" customFormat="false" ht="24" hidden="false" customHeight="true" outlineLevel="0" collapsed="false">
      <c r="B43" s="101" t="s">
        <v>289</v>
      </c>
    </row>
    <row r="44" customFormat="false" ht="90" hidden="false" customHeight="true" outlineLevel="0" collapsed="false">
      <c r="B44" s="100" t="s">
        <v>290</v>
      </c>
    </row>
  </sheetData>
  <mergeCells count="2">
    <mergeCell ref="A2:C2"/>
    <mergeCell ref="A3:C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2026-06-14T14:08:44Z</dcterms:created>
  <dc:creator>openpyxl</dc:creator>
  <dc:description/>
  <dc:language>en-US</dc:language>
  <cp:lastModifiedBy/>
  <dcterms:modified xsi:type="dcterms:W3CDTF">2026-06-15T01:51:31Z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